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entral_Services\Commission_Councils\Commission\Archive\2016\12\"/>
    </mc:Choice>
  </mc:AlternateContent>
  <bookViews>
    <workbookView xWindow="0" yWindow="0" windowWidth="19200" windowHeight="11460"/>
  </bookViews>
  <sheets>
    <sheet name="SLR FY17" sheetId="1" r:id="rId1"/>
    <sheet name="ESRI_MAPINFO_SHEET" sheetId="2" state="very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E55" i="1"/>
  <c r="E25" i="1"/>
  <c r="E3" i="1"/>
  <c r="D150" i="1" l="1"/>
  <c r="D9" i="1"/>
  <c r="D3" i="1" l="1"/>
  <c r="B54" i="1" l="1"/>
  <c r="D104" i="1" l="1"/>
  <c r="E24" i="1"/>
  <c r="D24" i="1"/>
  <c r="D25" i="1" s="1"/>
  <c r="C134" i="1" l="1"/>
  <c r="D121" i="1"/>
  <c r="D42" i="1"/>
  <c r="D54" i="1"/>
  <c r="D55" i="1" l="1"/>
  <c r="B142" i="1"/>
  <c r="C150" i="1" s="1"/>
  <c r="D61" i="1" l="1"/>
  <c r="C5" i="1"/>
  <c r="B21" i="1"/>
  <c r="C22" i="1" s="1"/>
  <c r="C54" i="1"/>
  <c r="B87" i="1"/>
  <c r="B114" i="1"/>
  <c r="C121" i="1" s="1"/>
  <c r="B83" i="1"/>
  <c r="B36" i="1"/>
  <c r="C41" i="1" s="1"/>
  <c r="D71" i="1" l="1"/>
  <c r="D105" i="1" s="1"/>
  <c r="D122" i="1" s="1"/>
  <c r="D135" i="1" s="1"/>
  <c r="D151" i="1" s="1"/>
  <c r="D156" i="1" s="1"/>
  <c r="C24" i="1"/>
  <c r="C25" i="1" s="1"/>
  <c r="C42" i="1" s="1"/>
  <c r="B89" i="1"/>
  <c r="C104" i="1" s="1"/>
  <c r="C55" i="1" l="1"/>
  <c r="C61" i="1" l="1"/>
  <c r="C71" i="1" s="1"/>
  <c r="C105" i="1" s="1"/>
  <c r="C122" i="1" s="1"/>
  <c r="C135" i="1" s="1"/>
  <c r="C151" i="1" s="1"/>
  <c r="C156" i="1" s="1"/>
</calcChain>
</file>

<file path=xl/sharedStrings.xml><?xml version="1.0" encoding="utf-8"?>
<sst xmlns="http://schemas.openxmlformats.org/spreadsheetml/2006/main" count="150" uniqueCount="113">
  <si>
    <t>Administration (4% for LSTA award administration)</t>
  </si>
  <si>
    <t>Talking Book Library FTE</t>
  </si>
  <si>
    <t>Talking Book Library Operations</t>
  </si>
  <si>
    <t>Montana Shared Catalog Administrator</t>
  </si>
  <si>
    <t>Montana Shared Catalog Administrator Operations</t>
  </si>
  <si>
    <t>Montana Shared Catalog Information Specialist</t>
  </si>
  <si>
    <t>Montana Shared Catalog Technical Assistant (.38 FTE)</t>
  </si>
  <si>
    <t>MSC Staff Operations for Information Specialist and Tech Assistant</t>
  </si>
  <si>
    <t>Statewide Consulting Librarian</t>
  </si>
  <si>
    <t>Operations - Consultant</t>
  </si>
  <si>
    <t>Montana Memory Project Director</t>
  </si>
  <si>
    <t>Montana Memory Project Director Operations</t>
  </si>
  <si>
    <t>Montana Memory Project Travel</t>
  </si>
  <si>
    <t>Communications/Marketing Coordinator (0.25 FTE)</t>
  </si>
  <si>
    <t>Statewide Training &amp; Development Specialist</t>
  </si>
  <si>
    <t>Statewide Training &amp; Development Specialist Operations</t>
  </si>
  <si>
    <t>TALKING BOOK LIBRARY</t>
  </si>
  <si>
    <t>MONTANA SHARED CATALOG</t>
  </si>
  <si>
    <t>#2 Access</t>
  </si>
  <si>
    <t>Library Infrastructure, Collaboration</t>
  </si>
  <si>
    <t>Improve Users' Ability to Discover Information</t>
  </si>
  <si>
    <t>Improve Users' Ability to Obtain Information Resources</t>
  </si>
  <si>
    <t>Personnel:</t>
  </si>
  <si>
    <t>Projects:</t>
  </si>
  <si>
    <t>TOTAL TALKING BOOK LIBRARY  - LSTA</t>
  </si>
  <si>
    <t>MONTANA MEMORY PROJECT</t>
  </si>
  <si>
    <t>Montana Memory Project: New Collections Digitization</t>
  </si>
  <si>
    <t>#3 Training</t>
  </si>
  <si>
    <t>Lifelong Learning</t>
  </si>
  <si>
    <t>Improve Users' Ability to Apply Information that Furthers their Parenting and Family Skills</t>
  </si>
  <si>
    <t>Projects and Services:</t>
  </si>
  <si>
    <t>#1 Content</t>
  </si>
  <si>
    <t>Lifelong Learning, Library Infrastructure, Collaboration</t>
  </si>
  <si>
    <t>Information Access</t>
  </si>
  <si>
    <t>COURIER</t>
  </si>
  <si>
    <t>Improve the Library Workforce</t>
  </si>
  <si>
    <t>Total Talking Book Library Personnel - LSTA</t>
  </si>
  <si>
    <t>Description</t>
  </si>
  <si>
    <t>MSL Goal</t>
  </si>
  <si>
    <t>LSTA Intent</t>
  </si>
  <si>
    <t>WorldShare Interlibrary Loan*</t>
  </si>
  <si>
    <t>Contribution Toward FirstSearch and Unlimited Cataloging*</t>
  </si>
  <si>
    <t>Hosted EZproxy*</t>
  </si>
  <si>
    <t>MSL Portion of CONTENTdm (Software and Storage)*</t>
  </si>
  <si>
    <t>MSL Portion of Digital Archive*</t>
  </si>
  <si>
    <t>OverDrive Annual Hosting Fee for FY17*</t>
  </si>
  <si>
    <t>Adobe Content Server License Renewal for FY17*</t>
  </si>
  <si>
    <t>New Library Director Support</t>
  </si>
  <si>
    <t>Routine Consulting Services</t>
  </si>
  <si>
    <t>Certification Management Program</t>
  </si>
  <si>
    <t>E-CONTENT</t>
  </si>
  <si>
    <t>E-Rate Consulting</t>
  </si>
  <si>
    <t>Technology Evaluation and Planning</t>
  </si>
  <si>
    <t>Broadband Planning</t>
  </si>
  <si>
    <t>Community Partnerships</t>
  </si>
  <si>
    <t>Board Development Training</t>
  </si>
  <si>
    <t>Professional Development Training</t>
  </si>
  <si>
    <t>Prioritize Investment</t>
  </si>
  <si>
    <t>Investment Remains the Same</t>
  </si>
  <si>
    <t>Decrease Investment</t>
  </si>
  <si>
    <t>Library Development Study Task Force Recommendations</t>
  </si>
  <si>
    <r>
      <t>OCLC GROUP SERVICES CONTRACT</t>
    </r>
    <r>
      <rPr>
        <b/>
        <sz val="11"/>
        <color theme="1"/>
        <rFont val="Calibri"/>
        <family val="2"/>
        <scheme val="minor"/>
      </rPr>
      <t/>
    </r>
  </si>
  <si>
    <t>Additional Projects</t>
  </si>
  <si>
    <t>Required 5 Year LSTA Evaluation for IMLS</t>
  </si>
  <si>
    <t>Federation Funding</t>
  </si>
  <si>
    <t>#6 Sustainable Success</t>
  </si>
  <si>
    <t>#5 Collaboration</t>
  </si>
  <si>
    <t>#4 Consultation and Leadership</t>
  </si>
  <si>
    <t>#4 Sustainable Success</t>
  </si>
  <si>
    <t>STATEWIDE CONSULTING &amp; TRAINING</t>
  </si>
  <si>
    <t>OCLC Group Services</t>
  </si>
  <si>
    <t xml:space="preserve">Montana Shared Catalog </t>
  </si>
  <si>
    <t>LIFELONG LEARNING</t>
  </si>
  <si>
    <t>TOTAL LIFELONG LEARNING PERSONNEL - LSTA</t>
  </si>
  <si>
    <t>Lifelong Learning Project Budget</t>
  </si>
  <si>
    <t>Library Infrastructure &amp; Collaboration</t>
  </si>
  <si>
    <t>BALANCE FOR FY17 LIBRARY DEVELOPMENT</t>
  </si>
  <si>
    <t>Training Budget</t>
  </si>
  <si>
    <t>Library Directors, Staff, Boards, Volunteers</t>
  </si>
  <si>
    <t>APPROVED HOUSE BILL 2 EXPENDITURES</t>
  </si>
  <si>
    <t>TOTAL HOUSE BILL 2 EXPENDITURES</t>
  </si>
  <si>
    <t>Statewide Projects Librarian</t>
  </si>
  <si>
    <t>Statewide Projects Librarian Position &amp; Operations</t>
  </si>
  <si>
    <t>BALANCE</t>
  </si>
  <si>
    <t xml:space="preserve">TOTAL MONTANA SHARED CATALOG </t>
  </si>
  <si>
    <t xml:space="preserve">TOTAL OCLC GROUP SERVICES </t>
  </si>
  <si>
    <t>LIBRARY DEVELOPMENT FY17 BEGINNING BALANCE</t>
  </si>
  <si>
    <t xml:space="preserve">TOTAL STATEWIDE CONSULTING &amp; TRAINING </t>
  </si>
  <si>
    <t xml:space="preserve">TOTAL COURIER </t>
  </si>
  <si>
    <t xml:space="preserve">Contribution to Support Courier and Sharing Group Activity </t>
  </si>
  <si>
    <t>TOTAL ADMINISTRATION</t>
  </si>
  <si>
    <t>Total Montana Shared Catalog Personnel</t>
  </si>
  <si>
    <t xml:space="preserve">Total Consultants </t>
  </si>
  <si>
    <t>Total Statewide Training &amp; Development Specialist</t>
  </si>
  <si>
    <t xml:space="preserve">Total Montana Memory Project Personnel </t>
  </si>
  <si>
    <t xml:space="preserve">TOTAL MONTANA MEMORY PROJECT </t>
  </si>
  <si>
    <t>EBSCO Discovery Service*</t>
  </si>
  <si>
    <t>Statewide Databases Suite*</t>
  </si>
  <si>
    <t>TOTAL E-CONTENT</t>
  </si>
  <si>
    <t>TOTAL LIFELONG LEARNING</t>
  </si>
  <si>
    <t>Library Infrastructure &amp; Public Access Technology</t>
  </si>
  <si>
    <t>TOTAL BROADBAND PLANNING</t>
  </si>
  <si>
    <t>Lifelong Learning Coordinator Position &amp; Operations</t>
  </si>
  <si>
    <t>*Contracts Administered by MSL</t>
  </si>
  <si>
    <t>Staff Priorities:</t>
  </si>
  <si>
    <t xml:space="preserve">Total Statewide Training &amp; Consulting Personnel </t>
  </si>
  <si>
    <t>Montana Shared Catalog New Libraries (2 Libraries)</t>
  </si>
  <si>
    <t>FY17 Group Services Gap*</t>
  </si>
  <si>
    <t>FY18 Coal Severance Tax Funds</t>
  </si>
  <si>
    <t>FY18 State General Fund</t>
  </si>
  <si>
    <t>LSTA Project Total</t>
  </si>
  <si>
    <t>LSTA Projected Cost</t>
  </si>
  <si>
    <t>Proposed Library Development Budget - CST Reallocation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</si>
</sst>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113">
    <xf numFmtId="0" fontId="0" fillId="0" borderId="0" xfId="0"/>
    <xf numFmtId="0" fontId="2" fillId="0" borderId="0" xfId="0" applyFont="1"/>
    <xf numFmtId="0" fontId="0" fillId="2" borderId="0" xfId="0" applyFill="1"/>
    <xf numFmtId="0" fontId="4" fillId="0" borderId="0" xfId="0" applyFont="1"/>
    <xf numFmtId="0" fontId="4" fillId="2" borderId="0" xfId="0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  <xf numFmtId="0" fontId="0" fillId="3" borderId="0" xfId="0" applyFill="1"/>
    <xf numFmtId="0" fontId="4" fillId="0" borderId="0" xfId="0" applyFont="1" applyFill="1"/>
    <xf numFmtId="0" fontId="0" fillId="4" borderId="0" xfId="0" applyFill="1"/>
    <xf numFmtId="0" fontId="2" fillId="5" borderId="0" xfId="0" applyFont="1" applyFill="1"/>
    <xf numFmtId="0" fontId="2" fillId="5" borderId="0" xfId="0" applyFont="1" applyFill="1" applyAlignment="1">
      <alignment wrapText="1"/>
    </xf>
    <xf numFmtId="0" fontId="0" fillId="5" borderId="0" xfId="0" applyFill="1"/>
    <xf numFmtId="0" fontId="0" fillId="5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4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0" fillId="6" borderId="0" xfId="0" applyFill="1"/>
    <xf numFmtId="0" fontId="2" fillId="6" borderId="0" xfId="0" applyFont="1" applyFill="1"/>
    <xf numFmtId="0" fontId="3" fillId="6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0" fillId="7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0" fillId="10" borderId="0" xfId="0" applyFont="1" applyFill="1" applyAlignment="1">
      <alignment wrapText="1"/>
    </xf>
    <xf numFmtId="0" fontId="0" fillId="10" borderId="0" xfId="0" applyFill="1" applyAlignment="1">
      <alignment wrapText="1"/>
    </xf>
    <xf numFmtId="0" fontId="0" fillId="11" borderId="0" xfId="0" applyFont="1" applyFill="1" applyAlignment="1">
      <alignment wrapText="1"/>
    </xf>
    <xf numFmtId="0" fontId="0" fillId="8" borderId="0" xfId="0" applyFill="1" applyAlignment="1">
      <alignment wrapText="1"/>
    </xf>
    <xf numFmtId="0" fontId="0" fillId="9" borderId="0" xfId="0" applyFill="1" applyAlignment="1">
      <alignment wrapText="1"/>
    </xf>
    <xf numFmtId="0" fontId="0" fillId="11" borderId="0" xfId="0" applyFill="1" applyAlignment="1">
      <alignment wrapText="1"/>
    </xf>
    <xf numFmtId="164" fontId="2" fillId="0" borderId="0" xfId="1" applyNumberFormat="1" applyFont="1" applyBorder="1"/>
    <xf numFmtId="164" fontId="0" fillId="0" borderId="0" xfId="1" applyNumberFormat="1" applyFont="1"/>
    <xf numFmtId="0" fontId="2" fillId="12" borderId="0" xfId="0" applyFont="1" applyFill="1" applyAlignment="1">
      <alignment wrapText="1"/>
    </xf>
    <xf numFmtId="0" fontId="0" fillId="12" borderId="0" xfId="0" applyFont="1" applyFill="1"/>
    <xf numFmtId="0" fontId="0" fillId="12" borderId="0" xfId="0" applyFill="1"/>
    <xf numFmtId="0" fontId="0" fillId="12" borderId="0" xfId="0" applyFill="1" applyAlignment="1">
      <alignment wrapText="1"/>
    </xf>
    <xf numFmtId="164" fontId="2" fillId="12" borderId="0" xfId="1" applyNumberFormat="1" applyFont="1" applyFill="1"/>
    <xf numFmtId="0" fontId="2" fillId="6" borderId="0" xfId="0" applyFont="1" applyFill="1" applyAlignment="1">
      <alignment wrapText="1"/>
    </xf>
    <xf numFmtId="164" fontId="2" fillId="6" borderId="0" xfId="1" applyNumberFormat="1" applyFont="1" applyFill="1"/>
    <xf numFmtId="164" fontId="0" fillId="0" borderId="0" xfId="1" applyNumberFormat="1" applyFont="1" applyAlignment="1">
      <alignment wrapText="1"/>
    </xf>
    <xf numFmtId="164" fontId="2" fillId="0" borderId="0" xfId="1" applyNumberFormat="1" applyFont="1" applyAlignment="1">
      <alignment horizontal="center" wrapText="1"/>
    </xf>
    <xf numFmtId="164" fontId="2" fillId="6" borderId="0" xfId="1" applyNumberFormat="1" applyFont="1" applyFill="1" applyAlignment="1">
      <alignment wrapText="1"/>
    </xf>
    <xf numFmtId="164" fontId="2" fillId="12" borderId="0" xfId="1" applyNumberFormat="1" applyFont="1" applyFill="1" applyAlignment="1">
      <alignment wrapText="1"/>
    </xf>
    <xf numFmtId="164" fontId="2" fillId="0" borderId="0" xfId="1" applyNumberFormat="1" applyFont="1" applyFill="1"/>
    <xf numFmtId="164" fontId="0" fillId="0" borderId="0" xfId="1" applyNumberFormat="1" applyFont="1" applyFill="1"/>
    <xf numFmtId="164" fontId="2" fillId="0" borderId="0" xfId="1" applyNumberFormat="1" applyFont="1" applyFill="1" applyAlignment="1">
      <alignment wrapText="1"/>
    </xf>
    <xf numFmtId="164" fontId="0" fillId="12" borderId="0" xfId="1" applyNumberFormat="1" applyFont="1" applyFill="1"/>
    <xf numFmtId="164" fontId="0" fillId="12" borderId="0" xfId="1" applyNumberFormat="1" applyFont="1" applyFill="1" applyAlignment="1">
      <alignment wrapText="1"/>
    </xf>
    <xf numFmtId="164" fontId="4" fillId="2" borderId="0" xfId="1" applyNumberFormat="1" applyFont="1" applyFill="1"/>
    <xf numFmtId="164" fontId="3" fillId="2" borderId="0" xfId="1" applyNumberFormat="1" applyFont="1" applyFill="1" applyAlignment="1">
      <alignment wrapText="1"/>
    </xf>
    <xf numFmtId="164" fontId="4" fillId="0" borderId="0" xfId="1" applyNumberFormat="1" applyFont="1" applyFill="1"/>
    <xf numFmtId="164" fontId="3" fillId="0" borderId="0" xfId="1" applyNumberFormat="1" applyFont="1" applyFill="1" applyAlignment="1">
      <alignment wrapText="1"/>
    </xf>
    <xf numFmtId="164" fontId="2" fillId="0" borderId="0" xfId="1" applyNumberFormat="1" applyFont="1"/>
    <xf numFmtId="164" fontId="2" fillId="0" borderId="0" xfId="1" applyNumberFormat="1" applyFont="1" applyAlignment="1">
      <alignment wrapText="1"/>
    </xf>
    <xf numFmtId="164" fontId="5" fillId="0" borderId="0" xfId="1" applyNumberFormat="1" applyFont="1" applyFill="1" applyAlignment="1">
      <alignment wrapText="1"/>
    </xf>
    <xf numFmtId="164" fontId="0" fillId="5" borderId="0" xfId="1" applyNumberFormat="1" applyFont="1" applyFill="1"/>
    <xf numFmtId="164" fontId="2" fillId="5" borderId="0" xfId="1" applyNumberFormat="1" applyFont="1" applyFill="1"/>
    <xf numFmtId="164" fontId="2" fillId="5" borderId="0" xfId="1" applyNumberFormat="1" applyFont="1" applyFill="1" applyAlignment="1">
      <alignment wrapText="1"/>
    </xf>
    <xf numFmtId="164" fontId="2" fillId="2" borderId="0" xfId="1" applyNumberFormat="1" applyFont="1" applyFill="1"/>
    <xf numFmtId="164" fontId="8" fillId="5" borderId="0" xfId="1" applyNumberFormat="1" applyFont="1" applyFill="1"/>
    <xf numFmtId="164" fontId="5" fillId="5" borderId="0" xfId="1" applyNumberFormat="1" applyFont="1" applyFill="1"/>
    <xf numFmtId="164" fontId="5" fillId="0" borderId="0" xfId="1" applyNumberFormat="1" applyFont="1" applyFill="1"/>
    <xf numFmtId="164" fontId="0" fillId="4" borderId="0" xfId="1" applyNumberFormat="1" applyFont="1" applyFill="1"/>
    <xf numFmtId="164" fontId="2" fillId="4" borderId="0" xfId="1" applyNumberFormat="1" applyFont="1" applyFill="1"/>
    <xf numFmtId="164" fontId="5" fillId="4" borderId="0" xfId="1" applyNumberFormat="1" applyFont="1" applyFill="1"/>
    <xf numFmtId="164" fontId="8" fillId="0" borderId="0" xfId="1" applyNumberFormat="1" applyFont="1" applyFill="1"/>
    <xf numFmtId="164" fontId="0" fillId="2" borderId="0" xfId="1" applyNumberFormat="1" applyFont="1" applyFill="1"/>
    <xf numFmtId="164" fontId="2" fillId="2" borderId="0" xfId="1" applyNumberFormat="1" applyFont="1" applyFill="1" applyAlignment="1">
      <alignment wrapText="1"/>
    </xf>
    <xf numFmtId="164" fontId="2" fillId="0" borderId="1" xfId="1" applyNumberFormat="1" applyFont="1" applyBorder="1"/>
    <xf numFmtId="164" fontId="6" fillId="0" borderId="0" xfId="1" applyNumberFormat="1" applyFont="1" applyFill="1" applyAlignment="1">
      <alignment horizontal="left"/>
    </xf>
    <xf numFmtId="164" fontId="7" fillId="6" borderId="0" xfId="1" applyNumberFormat="1" applyFont="1" applyFill="1" applyAlignment="1">
      <alignment horizontal="left"/>
    </xf>
    <xf numFmtId="164" fontId="0" fillId="5" borderId="0" xfId="1" applyNumberFormat="1" applyFont="1" applyFill="1" applyAlignment="1">
      <alignment wrapText="1"/>
    </xf>
    <xf numFmtId="164" fontId="0" fillId="0" borderId="0" xfId="1" applyNumberFormat="1" applyFont="1" applyFill="1" applyAlignment="1">
      <alignment wrapText="1"/>
    </xf>
    <xf numFmtId="164" fontId="4" fillId="0" borderId="0" xfId="1" applyNumberFormat="1" applyFont="1"/>
    <xf numFmtId="164" fontId="3" fillId="0" borderId="0" xfId="1" applyNumberFormat="1" applyFont="1" applyAlignment="1">
      <alignment wrapText="1"/>
    </xf>
    <xf numFmtId="164" fontId="0" fillId="3" borderId="0" xfId="1" applyNumberFormat="1" applyFont="1" applyFill="1"/>
    <xf numFmtId="164" fontId="0" fillId="6" borderId="0" xfId="1" applyNumberFormat="1" applyFont="1" applyFill="1"/>
    <xf numFmtId="164" fontId="2" fillId="0" borderId="0" xfId="1" applyNumberFormat="1" applyFont="1" applyBorder="1" applyAlignment="1">
      <alignment wrapText="1"/>
    </xf>
    <xf numFmtId="0" fontId="0" fillId="0" borderId="0" xfId="0" applyFont="1" applyFill="1"/>
    <xf numFmtId="0" fontId="2" fillId="0" borderId="1" xfId="0" applyFont="1" applyFill="1" applyBorder="1" applyAlignment="1">
      <alignment wrapText="1"/>
    </xf>
    <xf numFmtId="164" fontId="2" fillId="0" borderId="1" xfId="1" applyNumberFormat="1" applyFont="1" applyFill="1" applyBorder="1"/>
    <xf numFmtId="164" fontId="2" fillId="0" borderId="1" xfId="1" applyNumberFormat="1" applyFont="1" applyFill="1" applyBorder="1" applyAlignment="1">
      <alignment wrapText="1"/>
    </xf>
    <xf numFmtId="0" fontId="2" fillId="0" borderId="1" xfId="0" applyFont="1" applyFill="1" applyBorder="1"/>
    <xf numFmtId="0" fontId="0" fillId="0" borderId="1" xfId="0" applyFill="1" applyBorder="1"/>
    <xf numFmtId="164" fontId="2" fillId="6" borderId="2" xfId="1" applyNumberFormat="1" applyFont="1" applyFill="1" applyBorder="1"/>
    <xf numFmtId="164" fontId="2" fillId="6" borderId="3" xfId="1" applyNumberFormat="1" applyFont="1" applyFill="1" applyBorder="1"/>
    <xf numFmtId="164" fontId="1" fillId="6" borderId="2" xfId="1" applyNumberFormat="1" applyFont="1" applyFill="1" applyBorder="1"/>
    <xf numFmtId="164" fontId="1" fillId="6" borderId="0" xfId="1" applyNumberFormat="1" applyFont="1" applyFill="1"/>
    <xf numFmtId="0" fontId="3" fillId="5" borderId="0" xfId="0" applyFont="1" applyFill="1" applyAlignment="1">
      <alignment horizontal="center" wrapText="1"/>
    </xf>
    <xf numFmtId="164" fontId="1" fillId="0" borderId="0" xfId="1" applyNumberFormat="1" applyFont="1" applyFill="1"/>
    <xf numFmtId="164" fontId="0" fillId="6" borderId="4" xfId="1" applyNumberFormat="1" applyFont="1" applyFill="1" applyBorder="1"/>
    <xf numFmtId="164" fontId="0" fillId="0" borderId="5" xfId="1" applyNumberFormat="1" applyFont="1" applyBorder="1"/>
    <xf numFmtId="164" fontId="0" fillId="6" borderId="5" xfId="1" applyNumberFormat="1" applyFont="1" applyFill="1" applyBorder="1"/>
    <xf numFmtId="164" fontId="2" fillId="0" borderId="5" xfId="1" applyNumberFormat="1" applyFont="1" applyBorder="1"/>
    <xf numFmtId="164" fontId="0" fillId="6" borderId="7" xfId="1" applyNumberFormat="1" applyFont="1" applyFill="1" applyBorder="1"/>
    <xf numFmtId="164" fontId="0" fillId="6" borderId="6" xfId="1" applyNumberFormat="1" applyFont="1" applyFill="1" applyBorder="1"/>
    <xf numFmtId="164" fontId="8" fillId="12" borderId="0" xfId="1" applyNumberFormat="1" applyFont="1" applyFill="1"/>
    <xf numFmtId="164" fontId="5" fillId="12" borderId="0" xfId="1" applyNumberFormat="1" applyFont="1" applyFill="1"/>
    <xf numFmtId="164" fontId="1" fillId="0" borderId="2" xfId="1" applyNumberFormat="1" applyFont="1" applyFill="1" applyBorder="1"/>
    <xf numFmtId="164" fontId="6" fillId="13" borderId="0" xfId="1" applyNumberFormat="1" applyFont="1" applyFill="1" applyAlignment="1">
      <alignment horizontal="left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61</xdr:row>
      <xdr:rowOff>0</xdr:rowOff>
    </xdr:from>
    <xdr:to>
      <xdr:col>17</xdr:col>
      <xdr:colOff>400050</xdr:colOff>
      <xdr:row>91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16525875"/>
          <a:ext cx="10058400" cy="7772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3"/>
  <sheetViews>
    <sheetView tabSelected="1" zoomScaleNormal="100" workbookViewId="0">
      <pane ySplit="2" topLeftCell="A102" activePane="bottomLeft" state="frozen"/>
      <selection pane="bottomLeft" activeCell="I104" sqref="I104"/>
    </sheetView>
  </sheetViews>
  <sheetFormatPr defaultRowHeight="15" x14ac:dyDescent="0.25"/>
  <cols>
    <col min="1" max="1" width="37" style="8" customWidth="1"/>
    <col min="2" max="2" width="15" style="44" customWidth="1"/>
    <col min="3" max="3" width="13.5703125" style="44" customWidth="1"/>
    <col min="4" max="4" width="15.5703125" style="52" customWidth="1"/>
    <col min="5" max="5" width="14.28515625" style="52" customWidth="1"/>
    <col min="6" max="6" width="13.7109375" customWidth="1"/>
    <col min="7" max="7" width="25.42578125" customWidth="1"/>
  </cols>
  <sheetData>
    <row r="1" spans="1:7" ht="30" x14ac:dyDescent="0.25">
      <c r="A1" s="5" t="s">
        <v>112</v>
      </c>
    </row>
    <row r="2" spans="1:7" ht="47.25" customHeight="1" x14ac:dyDescent="0.25">
      <c r="A2" s="5" t="s">
        <v>37</v>
      </c>
      <c r="B2" s="53" t="s">
        <v>111</v>
      </c>
      <c r="C2" s="53" t="s">
        <v>110</v>
      </c>
      <c r="D2" s="53" t="s">
        <v>108</v>
      </c>
      <c r="E2" s="53" t="s">
        <v>109</v>
      </c>
      <c r="F2" s="1" t="s">
        <v>38</v>
      </c>
      <c r="G2" s="1" t="s">
        <v>39</v>
      </c>
    </row>
    <row r="3" spans="1:7" s="29" customFormat="1" x14ac:dyDescent="0.25">
      <c r="A3" s="31" t="s">
        <v>79</v>
      </c>
      <c r="B3" s="51"/>
      <c r="C3" s="54">
        <v>1066243</v>
      </c>
      <c r="D3" s="54">
        <f>176122+202785</f>
        <v>378907</v>
      </c>
      <c r="E3" s="54">
        <f>(203671-98885)+65404</f>
        <v>170190</v>
      </c>
      <c r="F3" s="30"/>
      <c r="G3" s="30"/>
    </row>
    <row r="4" spans="1:7" s="29" customFormat="1" ht="30" x14ac:dyDescent="0.25">
      <c r="A4" s="50" t="s">
        <v>0</v>
      </c>
      <c r="B4" s="51">
        <v>42650</v>
      </c>
      <c r="C4" s="51"/>
      <c r="D4" s="54"/>
      <c r="E4" s="54"/>
      <c r="F4" s="30"/>
      <c r="G4" s="30"/>
    </row>
    <row r="5" spans="1:7" s="30" customFormat="1" x14ac:dyDescent="0.25">
      <c r="A5" s="50" t="s">
        <v>90</v>
      </c>
      <c r="B5" s="51"/>
      <c r="C5" s="51">
        <f>B4</f>
        <v>42650</v>
      </c>
      <c r="D5" s="54"/>
      <c r="E5" s="54"/>
    </row>
    <row r="6" spans="1:7" s="30" customFormat="1" x14ac:dyDescent="0.25">
      <c r="A6" s="50"/>
      <c r="B6" s="51"/>
      <c r="C6" s="51"/>
      <c r="D6" s="54"/>
      <c r="E6" s="54"/>
    </row>
    <row r="7" spans="1:7" s="29" customFormat="1" ht="36.75" customHeight="1" x14ac:dyDescent="0.25">
      <c r="A7" s="50" t="s">
        <v>13</v>
      </c>
      <c r="B7" s="51">
        <v>24591</v>
      </c>
      <c r="C7" s="51">
        <v>24591</v>
      </c>
      <c r="D7" s="54"/>
      <c r="E7" s="54"/>
      <c r="F7" s="50" t="s">
        <v>68</v>
      </c>
    </row>
    <row r="8" spans="1:7" s="29" customFormat="1" x14ac:dyDescent="0.25">
      <c r="A8" s="50"/>
      <c r="B8" s="51"/>
      <c r="C8" s="51"/>
      <c r="D8" s="54"/>
      <c r="E8" s="54"/>
    </row>
    <row r="9" spans="1:7" s="29" customFormat="1" ht="25.5" customHeight="1" x14ac:dyDescent="0.25">
      <c r="A9" s="50" t="s">
        <v>64</v>
      </c>
      <c r="B9" s="51"/>
      <c r="C9" s="51"/>
      <c r="D9" s="54">
        <f>176122</f>
        <v>176122</v>
      </c>
      <c r="E9" s="54"/>
      <c r="F9" s="50" t="s">
        <v>67</v>
      </c>
    </row>
    <row r="10" spans="1:7" s="29" customFormat="1" ht="12" customHeight="1" x14ac:dyDescent="0.25">
      <c r="A10" s="50"/>
      <c r="B10" s="51"/>
      <c r="C10" s="51"/>
      <c r="D10" s="54"/>
      <c r="E10" s="54"/>
      <c r="F10" s="50"/>
    </row>
    <row r="11" spans="1:7" s="47" customFormat="1" ht="17.25" customHeight="1" x14ac:dyDescent="0.25">
      <c r="A11" s="45" t="s">
        <v>19</v>
      </c>
      <c r="B11" s="55"/>
      <c r="C11" s="49"/>
      <c r="D11" s="55"/>
      <c r="E11" s="55"/>
      <c r="F11" s="45"/>
    </row>
    <row r="12" spans="1:7" s="29" customFormat="1" ht="30" x14ac:dyDescent="0.25">
      <c r="A12" s="50" t="s">
        <v>70</v>
      </c>
      <c r="B12" s="51"/>
      <c r="C12" s="51"/>
      <c r="D12" s="54">
        <v>98885</v>
      </c>
      <c r="F12" s="50" t="s">
        <v>18</v>
      </c>
      <c r="G12" s="50" t="s">
        <v>20</v>
      </c>
    </row>
    <row r="13" spans="1:7" s="29" customFormat="1" ht="30" x14ac:dyDescent="0.25">
      <c r="A13" s="50" t="s">
        <v>71</v>
      </c>
      <c r="B13" s="51"/>
      <c r="C13" s="51"/>
      <c r="D13" s="54"/>
      <c r="E13" s="54">
        <v>98885</v>
      </c>
      <c r="F13" s="50" t="s">
        <v>18</v>
      </c>
      <c r="G13" s="50" t="s">
        <v>20</v>
      </c>
    </row>
    <row r="14" spans="1:7" s="29" customFormat="1" x14ac:dyDescent="0.25">
      <c r="A14" s="50"/>
      <c r="B14" s="51"/>
      <c r="C14" s="51"/>
      <c r="D14" s="54"/>
      <c r="E14" s="54"/>
      <c r="F14" s="50"/>
      <c r="G14" s="50"/>
    </row>
    <row r="15" spans="1:7" s="29" customFormat="1" ht="30" x14ac:dyDescent="0.25">
      <c r="A15" s="50" t="s">
        <v>82</v>
      </c>
      <c r="B15" s="51"/>
      <c r="C15" s="51"/>
      <c r="D15" s="54"/>
      <c r="E15" s="54">
        <v>65404</v>
      </c>
      <c r="F15" s="50"/>
      <c r="G15" s="50"/>
    </row>
    <row r="16" spans="1:7" s="29" customFormat="1" x14ac:dyDescent="0.25">
      <c r="A16" s="50"/>
      <c r="B16" s="51"/>
      <c r="C16" s="51"/>
      <c r="D16" s="54"/>
      <c r="E16" s="54"/>
      <c r="F16" s="50"/>
      <c r="G16" s="50"/>
    </row>
    <row r="17" spans="1:7" s="29" customFormat="1" x14ac:dyDescent="0.25">
      <c r="A17" s="31" t="s">
        <v>16</v>
      </c>
      <c r="B17" s="51"/>
      <c r="C17" s="51"/>
      <c r="D17" s="54"/>
      <c r="E17" s="54"/>
      <c r="F17" s="50"/>
      <c r="G17" s="50"/>
    </row>
    <row r="18" spans="1:7" s="29" customFormat="1" x14ac:dyDescent="0.25">
      <c r="A18" s="31" t="s">
        <v>22</v>
      </c>
      <c r="B18" s="51"/>
      <c r="C18" s="51"/>
      <c r="D18" s="54"/>
      <c r="E18" s="54"/>
      <c r="F18" s="30"/>
      <c r="G18" s="50"/>
    </row>
    <row r="19" spans="1:7" s="29" customFormat="1" x14ac:dyDescent="0.25">
      <c r="A19" s="50" t="s">
        <v>1</v>
      </c>
      <c r="B19" s="51">
        <v>174263</v>
      </c>
      <c r="C19" s="51"/>
      <c r="D19" s="54"/>
      <c r="E19" s="54"/>
      <c r="F19" s="30"/>
      <c r="G19" s="30"/>
    </row>
    <row r="20" spans="1:7" s="29" customFormat="1" x14ac:dyDescent="0.25">
      <c r="A20" s="50" t="s">
        <v>2</v>
      </c>
      <c r="B20" s="51">
        <v>25099</v>
      </c>
      <c r="C20" s="51"/>
      <c r="D20" s="54"/>
      <c r="E20" s="54"/>
      <c r="F20" s="30"/>
      <c r="G20" s="30"/>
    </row>
    <row r="21" spans="1:7" s="29" customFormat="1" ht="30" x14ac:dyDescent="0.25">
      <c r="A21" s="50" t="s">
        <v>36</v>
      </c>
      <c r="B21" s="51">
        <f>SUM(B19:B20)</f>
        <v>199362</v>
      </c>
      <c r="C21" s="51"/>
      <c r="D21" s="54"/>
      <c r="E21" s="54"/>
      <c r="F21" s="30"/>
      <c r="G21" s="30"/>
    </row>
    <row r="22" spans="1:7" s="29" customFormat="1" x14ac:dyDescent="0.25">
      <c r="A22" s="50" t="s">
        <v>24</v>
      </c>
      <c r="B22" s="51"/>
      <c r="C22" s="51">
        <f>B21</f>
        <v>199362</v>
      </c>
      <c r="D22" s="54"/>
      <c r="E22" s="54"/>
      <c r="F22" s="30"/>
      <c r="G22" s="30"/>
    </row>
    <row r="23" spans="1:7" s="29" customFormat="1" x14ac:dyDescent="0.25">
      <c r="A23" s="50"/>
      <c r="B23" s="51"/>
      <c r="C23" s="51"/>
      <c r="D23" s="54"/>
      <c r="E23" s="54"/>
      <c r="F23" s="30"/>
      <c r="G23" s="30"/>
    </row>
    <row r="24" spans="1:7" s="96" customFormat="1" x14ac:dyDescent="0.25">
      <c r="A24" s="92" t="s">
        <v>80</v>
      </c>
      <c r="B24" s="93"/>
      <c r="C24" s="93">
        <f>SUM(C5+C7+C22)</f>
        <v>266603</v>
      </c>
      <c r="D24" s="94">
        <f>SUM(D4:D22)</f>
        <v>275007</v>
      </c>
      <c r="E24" s="94">
        <f>SUM(E4:E22)</f>
        <v>164289</v>
      </c>
      <c r="F24" s="95"/>
      <c r="G24" s="95"/>
    </row>
    <row r="25" spans="1:7" s="18" customFormat="1" ht="38.25" customHeight="1" x14ac:dyDescent="0.25">
      <c r="A25" s="101" t="s">
        <v>86</v>
      </c>
      <c r="B25" s="69"/>
      <c r="C25" s="70">
        <f>SUM(C3-C24)</f>
        <v>799640</v>
      </c>
      <c r="D25" s="70">
        <f>D3-D24</f>
        <v>103900</v>
      </c>
      <c r="E25" s="70">
        <f>E3-E24</f>
        <v>5901</v>
      </c>
    </row>
    <row r="26" spans="1:7" s="10" customFormat="1" x14ac:dyDescent="0.25">
      <c r="A26" s="21"/>
      <c r="B26" s="56"/>
      <c r="C26" s="57"/>
      <c r="D26" s="58"/>
      <c r="E26" s="58"/>
    </row>
    <row r="27" spans="1:7" s="46" customFormat="1" x14ac:dyDescent="0.25">
      <c r="A27" s="45" t="s">
        <v>75</v>
      </c>
      <c r="B27" s="59"/>
      <c r="C27" s="59"/>
      <c r="D27" s="60"/>
      <c r="E27" s="60"/>
    </row>
    <row r="28" spans="1:7" s="91" customFormat="1" x14ac:dyDescent="0.25">
      <c r="A28" s="12"/>
      <c r="B28" s="57"/>
      <c r="C28" s="57"/>
      <c r="D28" s="85"/>
      <c r="E28" s="85"/>
    </row>
    <row r="29" spans="1:7" s="4" customFormat="1" ht="25.5" customHeight="1" x14ac:dyDescent="0.25">
      <c r="A29" s="20" t="s">
        <v>17</v>
      </c>
      <c r="B29" s="61"/>
      <c r="C29" s="61"/>
      <c r="D29" s="62"/>
      <c r="E29" s="62"/>
      <c r="F29" s="7" t="s">
        <v>18</v>
      </c>
      <c r="G29" s="7" t="s">
        <v>20</v>
      </c>
    </row>
    <row r="30" spans="1:7" s="14" customFormat="1" x14ac:dyDescent="0.25">
      <c r="A30" s="22" t="s">
        <v>22</v>
      </c>
      <c r="B30" s="63"/>
      <c r="C30" s="63"/>
      <c r="D30" s="64"/>
      <c r="E30" s="64"/>
      <c r="F30" s="12"/>
      <c r="G30" s="12"/>
    </row>
    <row r="31" spans="1:7" x14ac:dyDescent="0.25">
      <c r="A31" s="8" t="s">
        <v>3</v>
      </c>
      <c r="B31" s="44">
        <v>74143</v>
      </c>
    </row>
    <row r="32" spans="1:7" ht="30" x14ac:dyDescent="0.25">
      <c r="A32" s="8" t="s">
        <v>4</v>
      </c>
      <c r="B32" s="44">
        <v>1000</v>
      </c>
    </row>
    <row r="33" spans="1:7" ht="30" x14ac:dyDescent="0.25">
      <c r="A33" s="8" t="s">
        <v>5</v>
      </c>
      <c r="B33" s="44">
        <v>88289</v>
      </c>
    </row>
    <row r="34" spans="1:7" ht="30" x14ac:dyDescent="0.25">
      <c r="A34" s="8" t="s">
        <v>6</v>
      </c>
      <c r="B34" s="44">
        <v>24600</v>
      </c>
    </row>
    <row r="35" spans="1:7" ht="30" x14ac:dyDescent="0.25">
      <c r="A35" s="8" t="s">
        <v>7</v>
      </c>
      <c r="B35" s="44">
        <v>1260</v>
      </c>
    </row>
    <row r="36" spans="1:7" ht="30" x14ac:dyDescent="0.25">
      <c r="A36" s="5" t="s">
        <v>91</v>
      </c>
      <c r="B36" s="65">
        <f>SUM(B31:B35)</f>
        <v>189292</v>
      </c>
      <c r="C36" s="65"/>
      <c r="D36" s="66"/>
      <c r="E36" s="66"/>
    </row>
    <row r="37" spans="1:7" x14ac:dyDescent="0.25">
      <c r="A37" s="5"/>
      <c r="B37" s="65"/>
      <c r="C37" s="65"/>
      <c r="D37" s="66"/>
      <c r="E37" s="66"/>
    </row>
    <row r="38" spans="1:7" x14ac:dyDescent="0.25">
      <c r="A38" s="23" t="s">
        <v>30</v>
      </c>
      <c r="F38" s="5"/>
      <c r="G38" s="5"/>
    </row>
    <row r="39" spans="1:7" s="10" customFormat="1" ht="30" x14ac:dyDescent="0.25">
      <c r="A39" s="35" t="s">
        <v>106</v>
      </c>
      <c r="B39" s="57"/>
      <c r="C39" s="57">
        <v>2836</v>
      </c>
      <c r="D39" s="111"/>
      <c r="E39" s="67"/>
      <c r="F39" s="11"/>
      <c r="G39" s="12"/>
    </row>
    <row r="40" spans="1:7" s="10" customFormat="1" x14ac:dyDescent="0.25">
      <c r="A40" s="24"/>
      <c r="B40" s="57"/>
      <c r="C40" s="57"/>
      <c r="D40" s="99"/>
      <c r="E40" s="67"/>
      <c r="F40" s="11"/>
      <c r="G40" s="12"/>
    </row>
    <row r="41" spans="1:7" s="10" customFormat="1" x14ac:dyDescent="0.25">
      <c r="A41" s="12" t="s">
        <v>84</v>
      </c>
      <c r="B41" s="57"/>
      <c r="C41" s="56">
        <f>B36+C39</f>
        <v>192128</v>
      </c>
      <c r="D41" s="97"/>
      <c r="E41" s="67"/>
      <c r="F41" s="11"/>
      <c r="G41" s="12"/>
    </row>
    <row r="42" spans="1:7" s="18" customFormat="1" x14ac:dyDescent="0.25">
      <c r="A42" s="16" t="s">
        <v>83</v>
      </c>
      <c r="B42" s="68"/>
      <c r="C42" s="70">
        <f>C25-C41</f>
        <v>607512</v>
      </c>
      <c r="D42" s="70">
        <f>SUM(D25-D39)</f>
        <v>103900</v>
      </c>
      <c r="E42" s="70"/>
    </row>
    <row r="43" spans="1:7" s="10" customFormat="1" x14ac:dyDescent="0.25">
      <c r="A43" s="12"/>
      <c r="B43" s="57"/>
      <c r="C43" s="56"/>
      <c r="D43" s="58"/>
      <c r="E43" s="58"/>
    </row>
    <row r="44" spans="1:7" s="6" customFormat="1" ht="30" x14ac:dyDescent="0.25">
      <c r="A44" s="34" t="s">
        <v>61</v>
      </c>
      <c r="B44" s="71"/>
      <c r="C44" s="71"/>
      <c r="D44" s="71"/>
      <c r="E44" s="71"/>
      <c r="F44" s="7" t="s">
        <v>18</v>
      </c>
      <c r="G44" s="7" t="s">
        <v>20</v>
      </c>
    </row>
    <row r="45" spans="1:7" s="1" customFormat="1" x14ac:dyDescent="0.25">
      <c r="A45" s="25" t="s">
        <v>22</v>
      </c>
      <c r="B45" s="65"/>
      <c r="C45" s="65"/>
      <c r="D45" s="65"/>
      <c r="E45" s="65"/>
      <c r="F45" s="5"/>
      <c r="G45" s="5"/>
    </row>
    <row r="46" spans="1:7" s="1" customFormat="1" x14ac:dyDescent="0.25">
      <c r="A46" s="26" t="s">
        <v>81</v>
      </c>
      <c r="B46" s="65"/>
      <c r="C46" s="65"/>
      <c r="D46" s="65"/>
      <c r="E46" s="65"/>
      <c r="F46" s="5"/>
      <c r="G46" s="5"/>
    </row>
    <row r="47" spans="1:7" s="1" customFormat="1" x14ac:dyDescent="0.25">
      <c r="A47" s="5"/>
      <c r="B47" s="65"/>
      <c r="C47" s="65"/>
      <c r="D47" s="65"/>
      <c r="E47" s="65"/>
      <c r="F47" s="5"/>
      <c r="G47" s="5"/>
    </row>
    <row r="48" spans="1:7" s="1" customFormat="1" x14ac:dyDescent="0.25">
      <c r="A48" s="25" t="s">
        <v>30</v>
      </c>
      <c r="B48" s="65"/>
      <c r="C48" s="65"/>
      <c r="D48" s="65"/>
      <c r="E48" s="65"/>
      <c r="F48" s="5"/>
      <c r="G48" s="5"/>
    </row>
    <row r="49" spans="1:7" x14ac:dyDescent="0.25">
      <c r="A49" s="38" t="s">
        <v>40</v>
      </c>
      <c r="B49" s="44">
        <v>24317</v>
      </c>
      <c r="D49" s="44">
        <v>9680</v>
      </c>
      <c r="E49" s="44">
        <v>5901</v>
      </c>
      <c r="F49" s="8"/>
      <c r="G49" s="5"/>
    </row>
    <row r="50" spans="1:7" ht="30" x14ac:dyDescent="0.25">
      <c r="A50" s="38" t="s">
        <v>41</v>
      </c>
      <c r="D50" s="44">
        <v>51078</v>
      </c>
      <c r="E50" s="44"/>
      <c r="F50" s="8"/>
      <c r="G50" s="5"/>
    </row>
    <row r="51" spans="1:7" x14ac:dyDescent="0.25">
      <c r="A51" s="38" t="s">
        <v>107</v>
      </c>
      <c r="D51" s="44">
        <v>4878</v>
      </c>
      <c r="E51" s="44"/>
      <c r="F51" s="8"/>
      <c r="G51" s="5"/>
    </row>
    <row r="52" spans="1:7" x14ac:dyDescent="0.25">
      <c r="A52" s="38" t="s">
        <v>42</v>
      </c>
      <c r="D52" s="44">
        <v>3046</v>
      </c>
      <c r="E52" s="44"/>
      <c r="F52" s="8"/>
      <c r="G52" s="5"/>
    </row>
    <row r="53" spans="1:7" s="10" customFormat="1" x14ac:dyDescent="0.25">
      <c r="A53" s="11"/>
      <c r="B53" s="57"/>
      <c r="C53" s="57"/>
      <c r="D53" s="57"/>
      <c r="E53" s="57"/>
      <c r="F53" s="11"/>
      <c r="G53" s="12"/>
    </row>
    <row r="54" spans="1:7" x14ac:dyDescent="0.25">
      <c r="A54" s="12" t="s">
        <v>85</v>
      </c>
      <c r="B54" s="98">
        <f>SUM(B49:B52)</f>
        <v>24317</v>
      </c>
      <c r="C54" s="56">
        <f>B54</f>
        <v>24317</v>
      </c>
      <c r="D54" s="98">
        <f>SUM(D49:D52)</f>
        <v>68682</v>
      </c>
      <c r="E54" s="44"/>
      <c r="F54" s="8"/>
      <c r="G54" s="5"/>
    </row>
    <row r="55" spans="1:7" s="18" customFormat="1" x14ac:dyDescent="0.25">
      <c r="A55" s="16" t="s">
        <v>83</v>
      </c>
      <c r="B55" s="68"/>
      <c r="C55" s="72">
        <f>C42-C54</f>
        <v>583195</v>
      </c>
      <c r="D55" s="72">
        <f>D42-D54</f>
        <v>35218</v>
      </c>
      <c r="E55" s="72">
        <f>SUM(E49:E54)</f>
        <v>5901</v>
      </c>
      <c r="F55" s="19"/>
      <c r="G55" s="17"/>
    </row>
    <row r="56" spans="1:7" s="10" customFormat="1" x14ac:dyDescent="0.25">
      <c r="A56" s="9"/>
      <c r="B56" s="57"/>
      <c r="D56" s="78"/>
      <c r="E56" s="74"/>
      <c r="F56" s="11"/>
      <c r="G56" s="12"/>
    </row>
    <row r="57" spans="1:7" s="47" customFormat="1" ht="30" x14ac:dyDescent="0.25">
      <c r="A57" s="45" t="s">
        <v>100</v>
      </c>
      <c r="B57" s="59"/>
      <c r="D57" s="109"/>
      <c r="E57" s="110"/>
      <c r="F57" s="48"/>
      <c r="G57" s="45"/>
    </row>
    <row r="58" spans="1:7" s="10" customFormat="1" x14ac:dyDescent="0.25">
      <c r="A58" s="9"/>
      <c r="B58" s="57"/>
      <c r="D58" s="78"/>
      <c r="E58" s="74"/>
      <c r="F58" s="11"/>
      <c r="G58" s="12"/>
    </row>
    <row r="59" spans="1:7" ht="45" customHeight="1" x14ac:dyDescent="0.25">
      <c r="A59" s="36" t="s">
        <v>53</v>
      </c>
      <c r="B59" s="65">
        <v>0</v>
      </c>
      <c r="C59" s="65"/>
      <c r="D59" s="66"/>
      <c r="E59" s="66"/>
      <c r="F59" s="12" t="s">
        <v>65</v>
      </c>
      <c r="G59" s="12" t="s">
        <v>21</v>
      </c>
    </row>
    <row r="60" spans="1:7" s="10" customFormat="1" ht="45" customHeight="1" x14ac:dyDescent="0.25">
      <c r="A60" s="12" t="s">
        <v>101</v>
      </c>
      <c r="B60" s="56"/>
      <c r="C60" s="56">
        <v>0</v>
      </c>
      <c r="D60" s="58">
        <v>0</v>
      </c>
      <c r="E60" s="58"/>
      <c r="F60" s="12"/>
      <c r="G60" s="12"/>
    </row>
    <row r="61" spans="1:7" s="18" customFormat="1" ht="18.75" customHeight="1" x14ac:dyDescent="0.25">
      <c r="A61" s="17" t="s">
        <v>83</v>
      </c>
      <c r="B61" s="69"/>
      <c r="C61" s="72">
        <f>C55</f>
        <v>583195</v>
      </c>
      <c r="D61" s="72">
        <f>D55</f>
        <v>35218</v>
      </c>
      <c r="E61" s="70">
        <f>E25-E55</f>
        <v>0</v>
      </c>
      <c r="F61" s="17"/>
      <c r="G61" s="17"/>
    </row>
    <row r="62" spans="1:7" s="10" customFormat="1" x14ac:dyDescent="0.25">
      <c r="A62" s="9"/>
      <c r="B62" s="57"/>
      <c r="D62" s="78"/>
      <c r="E62" s="74"/>
      <c r="F62" s="11"/>
      <c r="G62" s="12"/>
    </row>
    <row r="63" spans="1:7" s="15" customFormat="1" ht="45" x14ac:dyDescent="0.25">
      <c r="A63" s="32" t="s">
        <v>34</v>
      </c>
      <c r="B63" s="75"/>
      <c r="C63" s="76"/>
      <c r="D63" s="77"/>
      <c r="E63" s="77"/>
      <c r="F63" s="27" t="s">
        <v>18</v>
      </c>
      <c r="G63" s="27" t="s">
        <v>21</v>
      </c>
    </row>
    <row r="64" spans="1:7" s="10" customFormat="1" x14ac:dyDescent="0.25">
      <c r="A64" s="21" t="s">
        <v>22</v>
      </c>
      <c r="B64" s="57"/>
      <c r="C64" s="56"/>
      <c r="D64" s="74"/>
      <c r="E64" s="74"/>
      <c r="F64" s="12"/>
      <c r="G64" s="12"/>
    </row>
    <row r="65" spans="1:7" s="10" customFormat="1" x14ac:dyDescent="0.25">
      <c r="A65" s="26" t="s">
        <v>81</v>
      </c>
      <c r="B65" s="57"/>
      <c r="C65" s="56"/>
      <c r="D65" s="74"/>
      <c r="E65" s="74"/>
      <c r="F65" s="12"/>
      <c r="G65" s="12"/>
    </row>
    <row r="66" spans="1:7" s="10" customFormat="1" x14ac:dyDescent="0.25">
      <c r="A66" s="24"/>
      <c r="B66" s="57"/>
      <c r="C66" s="56"/>
      <c r="D66" s="74"/>
      <c r="E66" s="74"/>
      <c r="F66" s="12"/>
      <c r="G66" s="12"/>
    </row>
    <row r="67" spans="1:7" s="10" customFormat="1" x14ac:dyDescent="0.25">
      <c r="A67" s="21" t="s">
        <v>30</v>
      </c>
      <c r="B67" s="57"/>
      <c r="C67" s="56"/>
      <c r="D67" s="74"/>
      <c r="E67" s="74"/>
      <c r="F67" s="12"/>
      <c r="G67" s="12"/>
    </row>
    <row r="68" spans="1:7" s="10" customFormat="1" ht="30" x14ac:dyDescent="0.25">
      <c r="A68" s="37" t="s">
        <v>89</v>
      </c>
      <c r="B68" s="100">
        <v>9950</v>
      </c>
      <c r="C68" s="57"/>
      <c r="D68" s="74"/>
      <c r="E68" s="74"/>
      <c r="F68" s="11"/>
      <c r="G68" s="12"/>
    </row>
    <row r="69" spans="1:7" s="10" customFormat="1" x14ac:dyDescent="0.25">
      <c r="A69" s="24"/>
      <c r="B69" s="102"/>
      <c r="C69" s="57"/>
      <c r="D69" s="74"/>
      <c r="E69" s="74"/>
      <c r="F69" s="11"/>
      <c r="G69" s="12"/>
    </row>
    <row r="70" spans="1:7" s="10" customFormat="1" x14ac:dyDescent="0.25">
      <c r="A70" s="12" t="s">
        <v>88</v>
      </c>
      <c r="B70" s="56"/>
      <c r="C70" s="56">
        <v>9950</v>
      </c>
      <c r="D70" s="78">
        <v>0</v>
      </c>
      <c r="E70" s="74"/>
      <c r="F70" s="11"/>
      <c r="G70" s="12"/>
    </row>
    <row r="71" spans="1:7" s="18" customFormat="1" x14ac:dyDescent="0.25">
      <c r="A71" s="16" t="s">
        <v>83</v>
      </c>
      <c r="B71" s="68"/>
      <c r="C71" s="72">
        <f>C61-C70</f>
        <v>573245</v>
      </c>
      <c r="D71" s="72">
        <f>D61-D68</f>
        <v>35218</v>
      </c>
      <c r="E71" s="73"/>
      <c r="F71" s="19"/>
      <c r="G71" s="17"/>
    </row>
    <row r="72" spans="1:7" s="10" customFormat="1" x14ac:dyDescent="0.25">
      <c r="A72" s="12"/>
      <c r="B72" s="57"/>
      <c r="C72" s="56"/>
      <c r="D72" s="74"/>
      <c r="E72" s="74"/>
      <c r="F72" s="11"/>
      <c r="G72" s="12"/>
    </row>
    <row r="73" spans="1:7" s="47" customFormat="1" ht="34.5" customHeight="1" x14ac:dyDescent="0.25">
      <c r="A73" s="45" t="s">
        <v>78</v>
      </c>
      <c r="B73" s="59"/>
      <c r="C73" s="49"/>
      <c r="D73" s="55"/>
      <c r="E73" s="55"/>
    </row>
    <row r="74" spans="1:7" s="10" customFormat="1" x14ac:dyDescent="0.25">
      <c r="A74" s="12"/>
      <c r="B74" s="57"/>
      <c r="C74" s="56"/>
      <c r="D74" s="58"/>
      <c r="E74" s="58"/>
    </row>
    <row r="75" spans="1:7" s="2" customFormat="1" ht="30" x14ac:dyDescent="0.25">
      <c r="A75" s="20" t="s">
        <v>69</v>
      </c>
      <c r="B75" s="79"/>
      <c r="C75" s="71"/>
      <c r="D75" s="80"/>
      <c r="E75" s="80"/>
      <c r="F75" s="7" t="s">
        <v>27</v>
      </c>
      <c r="G75" s="7" t="s">
        <v>35</v>
      </c>
    </row>
    <row r="76" spans="1:7" s="10" customFormat="1" x14ac:dyDescent="0.25">
      <c r="A76" s="21" t="s">
        <v>22</v>
      </c>
      <c r="B76" s="57"/>
      <c r="C76" s="56"/>
      <c r="D76" s="58"/>
      <c r="E76" s="58"/>
      <c r="F76" s="11"/>
      <c r="G76" s="12"/>
    </row>
    <row r="77" spans="1:7" x14ac:dyDescent="0.25">
      <c r="A77" s="8" t="s">
        <v>8</v>
      </c>
      <c r="B77" s="44">
        <v>70698</v>
      </c>
      <c r="F77" s="11"/>
      <c r="G77" s="12"/>
    </row>
    <row r="78" spans="1:7" x14ac:dyDescent="0.25">
      <c r="A78" s="8" t="s">
        <v>8</v>
      </c>
      <c r="B78" s="44">
        <v>83696</v>
      </c>
    </row>
    <row r="79" spans="1:7" x14ac:dyDescent="0.25">
      <c r="A79" s="8" t="s">
        <v>8</v>
      </c>
      <c r="B79" s="44">
        <v>64935</v>
      </c>
    </row>
    <row r="80" spans="1:7" x14ac:dyDescent="0.25">
      <c r="A80" s="8" t="s">
        <v>9</v>
      </c>
      <c r="B80" s="44">
        <v>6450</v>
      </c>
    </row>
    <row r="81" spans="1:5" x14ac:dyDescent="0.25">
      <c r="A81" s="8" t="s">
        <v>9</v>
      </c>
      <c r="B81" s="44">
        <v>6450</v>
      </c>
    </row>
    <row r="82" spans="1:5" x14ac:dyDescent="0.25">
      <c r="A82" s="8" t="s">
        <v>9</v>
      </c>
      <c r="B82" s="44">
        <v>6450</v>
      </c>
    </row>
    <row r="83" spans="1:5" x14ac:dyDescent="0.25">
      <c r="A83" s="5" t="s">
        <v>92</v>
      </c>
      <c r="B83" s="65">
        <f>SUM(B77:B82)</f>
        <v>238679</v>
      </c>
    </row>
    <row r="84" spans="1:5" x14ac:dyDescent="0.25">
      <c r="A84" s="5"/>
      <c r="B84" s="65"/>
    </row>
    <row r="85" spans="1:5" ht="38.25" customHeight="1" x14ac:dyDescent="0.25">
      <c r="A85" s="8" t="s">
        <v>14</v>
      </c>
      <c r="B85" s="44">
        <v>63266</v>
      </c>
      <c r="D85" s="66"/>
      <c r="E85" s="66"/>
    </row>
    <row r="86" spans="1:5" ht="30" x14ac:dyDescent="0.25">
      <c r="A86" s="8" t="s">
        <v>15</v>
      </c>
      <c r="B86" s="44">
        <v>5000</v>
      </c>
      <c r="D86" s="66"/>
      <c r="E86" s="66"/>
    </row>
    <row r="87" spans="1:5" ht="30" x14ac:dyDescent="0.25">
      <c r="A87" s="5" t="s">
        <v>93</v>
      </c>
      <c r="B87" s="65">
        <f>SUM(B85:B86)</f>
        <v>68266</v>
      </c>
      <c r="C87" s="65"/>
      <c r="D87" s="66"/>
      <c r="E87" s="66"/>
    </row>
    <row r="88" spans="1:5" x14ac:dyDescent="0.25">
      <c r="A88" s="5"/>
      <c r="B88" s="81"/>
      <c r="C88" s="65"/>
      <c r="D88" s="66"/>
      <c r="E88" s="66"/>
    </row>
    <row r="89" spans="1:5" ht="30" x14ac:dyDescent="0.25">
      <c r="A89" s="5" t="s">
        <v>105</v>
      </c>
      <c r="B89" s="65">
        <f>B83+B87</f>
        <v>306945</v>
      </c>
      <c r="D89" s="66"/>
      <c r="E89" s="66"/>
    </row>
    <row r="90" spans="1:5" x14ac:dyDescent="0.25">
      <c r="A90" s="5"/>
      <c r="B90" s="65"/>
      <c r="D90" s="66"/>
      <c r="E90" s="66"/>
    </row>
    <row r="91" spans="1:5" x14ac:dyDescent="0.25">
      <c r="A91" s="25" t="s">
        <v>104</v>
      </c>
      <c r="B91" s="65"/>
      <c r="C91" s="65"/>
      <c r="D91" s="66"/>
      <c r="E91" s="66"/>
    </row>
    <row r="92" spans="1:5" x14ac:dyDescent="0.25">
      <c r="A92" s="35" t="s">
        <v>55</v>
      </c>
      <c r="B92" s="65"/>
      <c r="C92" s="65"/>
      <c r="D92" s="66"/>
      <c r="E92" s="66"/>
    </row>
    <row r="93" spans="1:5" x14ac:dyDescent="0.25">
      <c r="A93" s="35" t="s">
        <v>56</v>
      </c>
      <c r="B93" s="65"/>
      <c r="C93" s="65"/>
      <c r="D93" s="66"/>
      <c r="E93" s="66"/>
    </row>
    <row r="94" spans="1:5" x14ac:dyDescent="0.25">
      <c r="A94" s="35" t="s">
        <v>47</v>
      </c>
      <c r="B94" s="65"/>
      <c r="C94" s="65"/>
      <c r="D94" s="66"/>
      <c r="E94" s="66"/>
    </row>
    <row r="95" spans="1:5" x14ac:dyDescent="0.25">
      <c r="A95" s="37"/>
      <c r="B95" s="65"/>
      <c r="C95" s="65"/>
      <c r="D95" s="66"/>
      <c r="E95" s="66"/>
    </row>
    <row r="96" spans="1:5" x14ac:dyDescent="0.25">
      <c r="A96" s="37" t="s">
        <v>48</v>
      </c>
      <c r="B96" s="65"/>
      <c r="C96" s="65"/>
      <c r="D96" s="66"/>
      <c r="E96" s="66"/>
    </row>
    <row r="97" spans="1:7" x14ac:dyDescent="0.25">
      <c r="A97" s="37" t="s">
        <v>49</v>
      </c>
      <c r="B97" s="65"/>
      <c r="C97" s="65"/>
      <c r="D97" s="66"/>
      <c r="E97" s="66"/>
    </row>
    <row r="98" spans="1:7" x14ac:dyDescent="0.25">
      <c r="A98" s="37" t="s">
        <v>51</v>
      </c>
      <c r="B98" s="65"/>
      <c r="C98" s="65"/>
      <c r="D98" s="66"/>
      <c r="E98" s="66"/>
    </row>
    <row r="99" spans="1:7" x14ac:dyDescent="0.25">
      <c r="A99" s="37" t="s">
        <v>52</v>
      </c>
      <c r="B99" s="65"/>
      <c r="C99" s="65"/>
      <c r="D99" s="66"/>
      <c r="E99" s="66"/>
    </row>
    <row r="100" spans="1:7" x14ac:dyDescent="0.25">
      <c r="B100" s="65"/>
      <c r="C100" s="65"/>
      <c r="D100" s="66"/>
      <c r="E100" s="66"/>
    </row>
    <row r="101" spans="1:7" x14ac:dyDescent="0.25">
      <c r="A101" s="25" t="s">
        <v>30</v>
      </c>
      <c r="B101" s="65"/>
      <c r="C101" s="65"/>
      <c r="D101" s="66"/>
      <c r="E101" s="66"/>
    </row>
    <row r="102" spans="1:7" x14ac:dyDescent="0.25">
      <c r="A102" s="26" t="s">
        <v>77</v>
      </c>
      <c r="B102" s="112">
        <v>43661</v>
      </c>
      <c r="C102" s="65"/>
      <c r="D102" s="52">
        <v>5004</v>
      </c>
      <c r="E102" s="66"/>
    </row>
    <row r="103" spans="1:7" x14ac:dyDescent="0.25">
      <c r="B103" s="82"/>
      <c r="C103" s="65"/>
      <c r="D103" s="66"/>
      <c r="E103" s="66"/>
    </row>
    <row r="104" spans="1:7" s="1" customFormat="1" ht="30" x14ac:dyDescent="0.25">
      <c r="A104" s="12" t="s">
        <v>87</v>
      </c>
      <c r="C104" s="83">
        <f>SUM(B89+B102)</f>
        <v>350606</v>
      </c>
      <c r="D104" s="66">
        <f>D102</f>
        <v>5004</v>
      </c>
      <c r="E104" s="66"/>
    </row>
    <row r="105" spans="1:7" s="18" customFormat="1" x14ac:dyDescent="0.25">
      <c r="A105" s="16" t="s">
        <v>83</v>
      </c>
      <c r="B105" s="69"/>
      <c r="C105" s="70">
        <f>C71-C104</f>
        <v>222639</v>
      </c>
      <c r="D105" s="70">
        <f>D71-D104</f>
        <v>30214</v>
      </c>
      <c r="E105" s="84"/>
    </row>
    <row r="106" spans="1:7" s="10" customFormat="1" x14ac:dyDescent="0.25">
      <c r="A106" s="12"/>
      <c r="B106" s="56"/>
      <c r="C106" s="56"/>
      <c r="D106" s="85"/>
      <c r="E106" s="85"/>
    </row>
    <row r="107" spans="1:7" s="47" customFormat="1" ht="30" x14ac:dyDescent="0.25">
      <c r="A107" s="45" t="s">
        <v>32</v>
      </c>
      <c r="B107" s="49"/>
      <c r="C107" s="49"/>
      <c r="D107" s="60"/>
      <c r="E107" s="60"/>
    </row>
    <row r="108" spans="1:7" s="10" customFormat="1" x14ac:dyDescent="0.25">
      <c r="A108" s="12"/>
      <c r="B108" s="56"/>
      <c r="C108" s="56"/>
      <c r="D108" s="85"/>
      <c r="E108" s="85"/>
    </row>
    <row r="109" spans="1:7" s="4" customFormat="1" ht="47.25" customHeight="1" x14ac:dyDescent="0.25">
      <c r="A109" s="20" t="s">
        <v>25</v>
      </c>
      <c r="B109" s="61"/>
      <c r="C109" s="61"/>
      <c r="D109" s="62"/>
      <c r="E109" s="62"/>
      <c r="F109" s="7" t="s">
        <v>31</v>
      </c>
      <c r="G109" s="7" t="s">
        <v>33</v>
      </c>
    </row>
    <row r="110" spans="1:7" s="3" customFormat="1" x14ac:dyDescent="0.25">
      <c r="A110" s="25" t="s">
        <v>22</v>
      </c>
      <c r="B110" s="86"/>
      <c r="C110" s="86"/>
      <c r="D110" s="87"/>
      <c r="E110" s="87"/>
    </row>
    <row r="111" spans="1:7" x14ac:dyDescent="0.25">
      <c r="A111" s="8" t="s">
        <v>10</v>
      </c>
      <c r="B111" s="44">
        <v>68225</v>
      </c>
      <c r="D111" s="66"/>
      <c r="E111" s="66"/>
    </row>
    <row r="112" spans="1:7" ht="30" x14ac:dyDescent="0.25">
      <c r="A112" s="8" t="s">
        <v>11</v>
      </c>
      <c r="B112" s="44">
        <v>1200</v>
      </c>
      <c r="D112" s="66"/>
      <c r="E112" s="66"/>
    </row>
    <row r="113" spans="1:7" x14ac:dyDescent="0.25">
      <c r="A113" s="8" t="s">
        <v>12</v>
      </c>
      <c r="B113" s="44">
        <v>4500</v>
      </c>
      <c r="D113" s="66"/>
      <c r="E113" s="66"/>
    </row>
    <row r="114" spans="1:7" ht="30" x14ac:dyDescent="0.25">
      <c r="A114" s="5" t="s">
        <v>94</v>
      </c>
      <c r="B114" s="65">
        <f>SUM(B111:B113)</f>
        <v>73925</v>
      </c>
      <c r="D114" s="66"/>
      <c r="E114" s="66"/>
    </row>
    <row r="115" spans="1:7" x14ac:dyDescent="0.25">
      <c r="A115" s="5"/>
      <c r="B115" s="65"/>
      <c r="D115" s="66"/>
      <c r="E115" s="66"/>
    </row>
    <row r="116" spans="1:7" x14ac:dyDescent="0.25">
      <c r="A116" s="25" t="s">
        <v>30</v>
      </c>
      <c r="B116" s="65"/>
      <c r="D116" s="66"/>
      <c r="E116" s="66"/>
    </row>
    <row r="117" spans="1:7" ht="30" x14ac:dyDescent="0.25">
      <c r="A117" s="38" t="s">
        <v>43</v>
      </c>
      <c r="D117" s="57">
        <v>9403</v>
      </c>
      <c r="E117" s="66"/>
    </row>
    <row r="118" spans="1:7" x14ac:dyDescent="0.25">
      <c r="A118" s="38" t="s">
        <v>44</v>
      </c>
      <c r="D118" s="44">
        <v>2811</v>
      </c>
      <c r="E118" s="66"/>
    </row>
    <row r="119" spans="1:7" ht="30" x14ac:dyDescent="0.25">
      <c r="A119" s="37" t="s">
        <v>26</v>
      </c>
      <c r="D119" s="44">
        <v>6000</v>
      </c>
      <c r="E119" s="66"/>
    </row>
    <row r="120" spans="1:7" s="10" customFormat="1" x14ac:dyDescent="0.25">
      <c r="A120" s="24"/>
      <c r="B120" s="57"/>
      <c r="C120" s="57"/>
      <c r="D120" s="85"/>
      <c r="E120" s="58"/>
    </row>
    <row r="121" spans="1:7" x14ac:dyDescent="0.25">
      <c r="A121" s="12" t="s">
        <v>95</v>
      </c>
      <c r="B121" s="51"/>
      <c r="C121" s="56">
        <f>SUM(B114:B119)</f>
        <v>73925</v>
      </c>
      <c r="D121" s="66">
        <f>SUM(D117:D119)</f>
        <v>18214</v>
      </c>
      <c r="E121" s="66"/>
    </row>
    <row r="122" spans="1:7" s="18" customFormat="1" x14ac:dyDescent="0.25">
      <c r="A122" s="17" t="s">
        <v>83</v>
      </c>
      <c r="B122" s="69"/>
      <c r="C122" s="70">
        <f>C105-C121</f>
        <v>148714</v>
      </c>
      <c r="D122" s="70">
        <f>D105-D121</f>
        <v>12000</v>
      </c>
      <c r="E122" s="70"/>
    </row>
    <row r="123" spans="1:7" s="10" customFormat="1" x14ac:dyDescent="0.25">
      <c r="A123" s="12"/>
      <c r="B123" s="56"/>
      <c r="C123" s="56"/>
      <c r="D123" s="58"/>
      <c r="E123" s="58"/>
    </row>
    <row r="124" spans="1:7" s="13" customFormat="1" ht="47.25" customHeight="1" x14ac:dyDescent="0.25">
      <c r="A124" s="33" t="s">
        <v>50</v>
      </c>
      <c r="B124" s="88"/>
      <c r="C124" s="88"/>
      <c r="D124" s="88"/>
      <c r="E124" s="88"/>
      <c r="F124" s="28" t="s">
        <v>31</v>
      </c>
      <c r="G124" s="28" t="s">
        <v>21</v>
      </c>
    </row>
    <row r="125" spans="1:7" s="10" customFormat="1" x14ac:dyDescent="0.25">
      <c r="A125" s="25" t="s">
        <v>22</v>
      </c>
      <c r="B125" s="44"/>
      <c r="C125" s="44"/>
      <c r="D125" s="44"/>
      <c r="E125" s="44"/>
      <c r="F125" s="5"/>
      <c r="G125" s="5"/>
    </row>
    <row r="126" spans="1:7" s="10" customFormat="1" x14ac:dyDescent="0.25">
      <c r="A126" s="26" t="s">
        <v>81</v>
      </c>
      <c r="B126" s="44"/>
      <c r="C126" s="44"/>
      <c r="D126" s="44"/>
      <c r="E126" s="44"/>
      <c r="F126" s="5"/>
      <c r="G126" s="5"/>
    </row>
    <row r="127" spans="1:7" s="10" customFormat="1" x14ac:dyDescent="0.25">
      <c r="A127" s="26"/>
      <c r="B127" s="44"/>
      <c r="C127" s="44"/>
      <c r="D127" s="44"/>
      <c r="E127" s="44"/>
      <c r="F127" s="5"/>
      <c r="G127" s="5"/>
    </row>
    <row r="128" spans="1:7" s="10" customFormat="1" x14ac:dyDescent="0.25">
      <c r="A128" s="25" t="s">
        <v>30</v>
      </c>
      <c r="B128" s="44"/>
      <c r="C128" s="44"/>
      <c r="D128" s="44"/>
      <c r="E128" s="44"/>
      <c r="F128" s="5"/>
      <c r="G128" s="5"/>
    </row>
    <row r="129" spans="1:7" s="10" customFormat="1" x14ac:dyDescent="0.25">
      <c r="A129" s="39" t="s">
        <v>96</v>
      </c>
      <c r="B129" s="44">
        <v>0</v>
      </c>
      <c r="C129" s="44"/>
      <c r="D129" s="44"/>
      <c r="E129" s="44"/>
      <c r="F129" s="5"/>
      <c r="G129" s="5"/>
    </row>
    <row r="130" spans="1:7" s="10" customFormat="1" x14ac:dyDescent="0.25">
      <c r="A130" s="39" t="s">
        <v>97</v>
      </c>
      <c r="B130" s="44">
        <v>0</v>
      </c>
      <c r="C130" s="57"/>
      <c r="D130" s="44">
        <v>0</v>
      </c>
      <c r="E130" s="44"/>
      <c r="F130" s="5"/>
      <c r="G130" s="5"/>
    </row>
    <row r="131" spans="1:7" s="10" customFormat="1" x14ac:dyDescent="0.25">
      <c r="A131" s="40" t="s">
        <v>45</v>
      </c>
      <c r="B131" s="89">
        <v>36000</v>
      </c>
      <c r="C131" s="44"/>
      <c r="D131" s="44"/>
      <c r="E131" s="44"/>
      <c r="F131" s="8"/>
      <c r="G131" s="5"/>
    </row>
    <row r="132" spans="1:7" s="10" customFormat="1" ht="30" x14ac:dyDescent="0.25">
      <c r="A132" s="40" t="s">
        <v>46</v>
      </c>
      <c r="B132" s="89">
        <v>1500</v>
      </c>
      <c r="C132" s="44"/>
      <c r="D132" s="44"/>
      <c r="E132" s="44"/>
      <c r="F132" s="8"/>
      <c r="G132" s="5"/>
    </row>
    <row r="133" spans="1:7" s="10" customFormat="1" x14ac:dyDescent="0.25">
      <c r="A133" s="11"/>
      <c r="B133" s="57"/>
      <c r="C133" s="57"/>
      <c r="D133" s="57"/>
      <c r="E133" s="57"/>
      <c r="F133" s="11"/>
      <c r="G133" s="12"/>
    </row>
    <row r="134" spans="1:7" s="10" customFormat="1" x14ac:dyDescent="0.25">
      <c r="A134" s="12" t="s">
        <v>98</v>
      </c>
      <c r="B134" s="57"/>
      <c r="C134" s="56">
        <f>SUM(B130:B132)</f>
        <v>37500</v>
      </c>
      <c r="D134" s="65"/>
      <c r="E134" s="57"/>
      <c r="F134" s="11"/>
      <c r="G134" s="12"/>
    </row>
    <row r="135" spans="1:7" s="18" customFormat="1" x14ac:dyDescent="0.25">
      <c r="A135" s="16" t="s">
        <v>83</v>
      </c>
      <c r="B135" s="68"/>
      <c r="C135" s="72">
        <f>C122-C134</f>
        <v>111214</v>
      </c>
      <c r="D135" s="72">
        <f>D122-D134</f>
        <v>12000</v>
      </c>
      <c r="E135" s="73"/>
      <c r="F135" s="19"/>
      <c r="G135" s="17"/>
    </row>
    <row r="136" spans="1:7" s="10" customFormat="1" x14ac:dyDescent="0.25">
      <c r="A136" s="12"/>
      <c r="B136" s="57"/>
      <c r="C136" s="56"/>
      <c r="D136" s="74"/>
      <c r="E136" s="74"/>
      <c r="F136" s="11"/>
      <c r="G136" s="12"/>
    </row>
    <row r="137" spans="1:7" s="47" customFormat="1" ht="22.5" customHeight="1" x14ac:dyDescent="0.25">
      <c r="A137" s="45" t="s">
        <v>28</v>
      </c>
      <c r="B137" s="59"/>
      <c r="C137" s="59"/>
      <c r="D137" s="55"/>
      <c r="E137" s="55"/>
    </row>
    <row r="138" spans="1:7" s="10" customFormat="1" ht="15" customHeight="1" x14ac:dyDescent="0.25">
      <c r="A138" s="12"/>
      <c r="B138" s="57"/>
      <c r="C138" s="57"/>
      <c r="D138" s="58"/>
      <c r="E138" s="58"/>
    </row>
    <row r="139" spans="1:7" s="2" customFormat="1" ht="46.5" customHeight="1" x14ac:dyDescent="0.25">
      <c r="A139" s="20" t="s">
        <v>72</v>
      </c>
      <c r="B139" s="79"/>
      <c r="C139" s="79"/>
      <c r="D139" s="80"/>
      <c r="E139" s="80"/>
      <c r="F139" s="7" t="s">
        <v>27</v>
      </c>
      <c r="G139" s="7" t="s">
        <v>29</v>
      </c>
    </row>
    <row r="140" spans="1:7" x14ac:dyDescent="0.25">
      <c r="A140" s="25" t="s">
        <v>22</v>
      </c>
      <c r="D140" s="66"/>
      <c r="E140" s="66"/>
    </row>
    <row r="141" spans="1:7" ht="30" x14ac:dyDescent="0.25">
      <c r="A141" s="40" t="s">
        <v>102</v>
      </c>
      <c r="B141" s="65">
        <v>78000</v>
      </c>
      <c r="D141" s="66"/>
      <c r="E141" s="66"/>
    </row>
    <row r="142" spans="1:7" s="9" customFormat="1" ht="30" x14ac:dyDescent="0.25">
      <c r="A142" s="12" t="s">
        <v>73</v>
      </c>
      <c r="B142" s="56">
        <f>B141</f>
        <v>78000</v>
      </c>
      <c r="C142" s="56"/>
      <c r="D142" s="58"/>
      <c r="E142" s="58"/>
    </row>
    <row r="143" spans="1:7" s="9" customFormat="1" x14ac:dyDescent="0.25">
      <c r="A143" s="12"/>
      <c r="B143" s="56"/>
      <c r="C143" s="56"/>
      <c r="D143" s="58"/>
      <c r="E143" s="58"/>
    </row>
    <row r="144" spans="1:7" x14ac:dyDescent="0.25">
      <c r="A144" s="25" t="s">
        <v>23</v>
      </c>
      <c r="B144" s="104"/>
      <c r="D144" s="66"/>
      <c r="E144" s="66"/>
    </row>
    <row r="145" spans="1:7" x14ac:dyDescent="0.25">
      <c r="A145" s="24" t="s">
        <v>74</v>
      </c>
      <c r="B145" s="107"/>
      <c r="D145" s="52">
        <v>12000</v>
      </c>
    </row>
    <row r="146" spans="1:7" x14ac:dyDescent="0.25">
      <c r="A146" s="24"/>
      <c r="B146" s="108"/>
    </row>
    <row r="147" spans="1:7" x14ac:dyDescent="0.25">
      <c r="A147" s="21" t="s">
        <v>104</v>
      </c>
      <c r="B147" s="103"/>
    </row>
    <row r="148" spans="1:7" ht="30" x14ac:dyDescent="0.25">
      <c r="A148" s="36" t="s">
        <v>54</v>
      </c>
      <c r="B148" s="106"/>
      <c r="C148" s="65"/>
      <c r="D148" s="66"/>
      <c r="E148" s="66"/>
      <c r="F148" s="12" t="s">
        <v>66</v>
      </c>
      <c r="G148" s="11"/>
    </row>
    <row r="149" spans="1:7" s="10" customFormat="1" x14ac:dyDescent="0.25">
      <c r="A149" s="24"/>
      <c r="B149" s="56"/>
      <c r="C149" s="56"/>
      <c r="D149" s="58"/>
      <c r="E149" s="58"/>
      <c r="F149" s="12"/>
      <c r="G149" s="11"/>
    </row>
    <row r="150" spans="1:7" x14ac:dyDescent="0.25">
      <c r="A150" s="12" t="s">
        <v>99</v>
      </c>
      <c r="B150" s="105"/>
      <c r="C150" s="56">
        <f>B142</f>
        <v>78000</v>
      </c>
      <c r="D150" s="66">
        <f>12000</f>
        <v>12000</v>
      </c>
    </row>
    <row r="151" spans="1:7" s="16" customFormat="1" x14ac:dyDescent="0.25">
      <c r="A151" s="16" t="s">
        <v>83</v>
      </c>
      <c r="B151" s="69"/>
      <c r="C151" s="70">
        <f>C135-C150</f>
        <v>33214</v>
      </c>
      <c r="D151" s="70">
        <f>D135-D150</f>
        <v>0</v>
      </c>
      <c r="E151" s="70"/>
    </row>
    <row r="153" spans="1:7" x14ac:dyDescent="0.25">
      <c r="A153" s="25" t="s">
        <v>62</v>
      </c>
    </row>
    <row r="154" spans="1:7" s="1" customFormat="1" ht="30" x14ac:dyDescent="0.25">
      <c r="A154" s="5" t="s">
        <v>63</v>
      </c>
      <c r="B154" s="43"/>
      <c r="C154" s="66">
        <v>15000</v>
      </c>
      <c r="D154" s="90"/>
      <c r="E154" s="90"/>
    </row>
    <row r="155" spans="1:7" s="10" customFormat="1" x14ac:dyDescent="0.25">
      <c r="A155" s="24"/>
      <c r="B155" s="56"/>
      <c r="C155" s="56"/>
      <c r="D155" s="58"/>
      <c r="E155" s="58"/>
      <c r="F155" s="12"/>
      <c r="G155" s="12"/>
    </row>
    <row r="156" spans="1:7" s="18" customFormat="1" ht="29.25" customHeight="1" x14ac:dyDescent="0.25">
      <c r="A156" s="17" t="s">
        <v>76</v>
      </c>
      <c r="B156" s="69"/>
      <c r="C156" s="70">
        <f>SUM(C151-C154)</f>
        <v>18214</v>
      </c>
      <c r="D156" s="70">
        <f>D151</f>
        <v>0</v>
      </c>
      <c r="E156" s="70"/>
    </row>
    <row r="157" spans="1:7" s="10" customFormat="1" ht="29.25" customHeight="1" x14ac:dyDescent="0.25">
      <c r="A157" s="24"/>
      <c r="B157" s="56"/>
      <c r="C157" s="56"/>
      <c r="D157" s="58"/>
      <c r="E157" s="58"/>
    </row>
    <row r="158" spans="1:7" x14ac:dyDescent="0.25">
      <c r="A158" s="8" t="s">
        <v>103</v>
      </c>
    </row>
    <row r="159" spans="1:7" ht="19.5" customHeight="1" x14ac:dyDescent="0.25"/>
    <row r="160" spans="1:7" ht="30" x14ac:dyDescent="0.25">
      <c r="A160" s="25" t="s">
        <v>60</v>
      </c>
    </row>
    <row r="161" spans="1:1" x14ac:dyDescent="0.25">
      <c r="A161" s="41" t="s">
        <v>57</v>
      </c>
    </row>
    <row r="162" spans="1:1" x14ac:dyDescent="0.25">
      <c r="A162" s="38" t="s">
        <v>58</v>
      </c>
    </row>
    <row r="163" spans="1:1" x14ac:dyDescent="0.25">
      <c r="A163" s="42" t="s">
        <v>59</v>
      </c>
    </row>
  </sheetData>
  <pageMargins left="0.7" right="0.7" top="0.75" bottom="0.75" header="0.3" footer="0.3"/>
  <pageSetup scale="51" fitToHeight="0" orientation="landscape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SLR FY17</vt:lpstr>
    </vt:vector>
  </TitlesOfParts>
  <Company>Montana State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</dc:creator>
  <cp:lastModifiedBy>Colleen Hamer</cp:lastModifiedBy>
  <cp:lastPrinted>2016-11-22T17:15:43Z</cp:lastPrinted>
  <dcterms:created xsi:type="dcterms:W3CDTF">2016-02-04T16:49:09Z</dcterms:created>
  <dcterms:modified xsi:type="dcterms:W3CDTF">2016-12-01T21:01:15Z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3854e8082a3d4a1695cfec1c44f644a1</vt:lpwstr>
  </property>
</Properties>
</file>