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Central_Services\Commission_Councils\Network_Advisory_Council\Archive\2016\03\"/>
    </mc:Choice>
  </mc:AlternateContent>
  <bookViews>
    <workbookView xWindow="0" yWindow="0" windowWidth="19200" windowHeight="11460" firstSheet="2" activeTab="2"/>
  </bookViews>
  <sheets>
    <sheet name="FEDERATIONS" sheetId="12" r:id="rId1"/>
    <sheet name="MSC" sheetId="1" r:id="rId2"/>
    <sheet name="MSL MARKETING COORDINATOR" sheetId="11" r:id="rId3"/>
    <sheet name="OCLC GROUP SERVICES" sheetId="2" r:id="rId4"/>
    <sheet name="E-RESOURCES" sheetId="3" r:id="rId5"/>
    <sheet name="TRAINING" sheetId="4" r:id="rId6"/>
    <sheet name="CONSULTING" sheetId="10" r:id="rId7"/>
    <sheet name="COURIER" sheetId="5" r:id="rId8"/>
    <sheet name="MMP" sheetId="6" r:id="rId9"/>
    <sheet name="LITERACY" sheetId="7" r:id="rId10"/>
    <sheet name="LSTA PILOTS" sheetId="9"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1" l="1"/>
  <c r="E32" i="11"/>
  <c r="D32" i="11"/>
  <c r="C32" i="11"/>
  <c r="B32" i="11"/>
  <c r="F6" i="11"/>
  <c r="E6" i="11"/>
  <c r="D6" i="11"/>
  <c r="C6" i="11"/>
  <c r="B6" i="11"/>
  <c r="F14" i="11" l="1"/>
  <c r="D14" i="11"/>
  <c r="C14" i="11"/>
  <c r="B14" i="11"/>
  <c r="E14" i="11"/>
  <c r="B31" i="6"/>
  <c r="B29" i="6"/>
  <c r="B8" i="6"/>
  <c r="D28" i="5"/>
  <c r="B28" i="5"/>
  <c r="F28" i="5"/>
  <c r="F26" i="5"/>
  <c r="C27" i="2" l="1"/>
  <c r="F8" i="11"/>
  <c r="F31" i="11" s="1"/>
  <c r="E8" i="11"/>
  <c r="E31" i="11" s="1"/>
  <c r="D8" i="11"/>
  <c r="D31" i="11" s="1"/>
  <c r="C8" i="11"/>
  <c r="C31" i="11" s="1"/>
  <c r="B8" i="11"/>
  <c r="B31" i="11" s="1"/>
  <c r="F26" i="9" l="1"/>
  <c r="E26" i="9"/>
  <c r="D26" i="9"/>
  <c r="F22" i="9"/>
  <c r="E22" i="9"/>
  <c r="D22" i="9"/>
  <c r="F21" i="9"/>
  <c r="E21" i="9"/>
  <c r="D21" i="9"/>
  <c r="C21" i="9"/>
  <c r="C22" i="9" s="1"/>
  <c r="C26" i="9" s="1"/>
  <c r="B21" i="9"/>
  <c r="B22" i="9" s="1"/>
  <c r="B26" i="9" s="1"/>
  <c r="F20" i="9"/>
  <c r="E20" i="9"/>
  <c r="D20" i="9"/>
  <c r="C20" i="9"/>
  <c r="B20" i="9"/>
  <c r="F8" i="9" l="1"/>
  <c r="E8" i="9"/>
  <c r="D8" i="9"/>
  <c r="C8" i="9"/>
  <c r="F25" i="7"/>
  <c r="E25" i="7"/>
  <c r="D25" i="7"/>
  <c r="C25" i="7"/>
  <c r="B25" i="7"/>
  <c r="F8" i="7"/>
  <c r="E8" i="7"/>
  <c r="D8" i="7"/>
  <c r="C8" i="7"/>
  <c r="B8" i="7"/>
  <c r="F22" i="6"/>
  <c r="E22" i="6"/>
  <c r="D22" i="6"/>
  <c r="C22" i="6"/>
  <c r="B22" i="6"/>
  <c r="F8" i="6"/>
  <c r="E8" i="6"/>
  <c r="D8" i="6"/>
  <c r="C8" i="6"/>
  <c r="F8" i="10"/>
  <c r="E8" i="10"/>
  <c r="D8" i="10"/>
  <c r="C8" i="10"/>
  <c r="B8" i="10"/>
  <c r="E28" i="5"/>
  <c r="F23" i="5"/>
  <c r="F24" i="5" s="1"/>
  <c r="F22" i="5"/>
  <c r="E24" i="5"/>
  <c r="E23" i="5"/>
  <c r="E22" i="5"/>
  <c r="D24" i="5"/>
  <c r="D23" i="5"/>
  <c r="D22" i="5"/>
  <c r="C23" i="5"/>
  <c r="C22" i="5"/>
  <c r="B24" i="5"/>
  <c r="B23" i="5"/>
  <c r="B22" i="5"/>
  <c r="F19" i="5"/>
  <c r="E19" i="5"/>
  <c r="D19" i="5"/>
  <c r="C19" i="5"/>
  <c r="F13" i="5"/>
  <c r="E13" i="5"/>
  <c r="D13" i="5"/>
  <c r="C13" i="5"/>
  <c r="F8" i="5"/>
  <c r="E8" i="5"/>
  <c r="D8" i="5"/>
  <c r="C8" i="5"/>
  <c r="D31" i="10"/>
  <c r="D29" i="10"/>
  <c r="D27" i="10"/>
  <c r="C29" i="10"/>
  <c r="C27" i="10"/>
  <c r="C31" i="10"/>
  <c r="E29" i="4"/>
  <c r="F22" i="4"/>
  <c r="E22" i="4"/>
  <c r="D22" i="4"/>
  <c r="C22" i="4"/>
  <c r="B22" i="4"/>
  <c r="F8" i="4"/>
  <c r="E8" i="4"/>
  <c r="D8" i="4"/>
  <c r="D29" i="4" s="1"/>
  <c r="C8" i="4"/>
  <c r="B8" i="4"/>
  <c r="F31" i="2"/>
  <c r="E31" i="2"/>
  <c r="D31" i="2"/>
  <c r="C31" i="2"/>
  <c r="B31" i="2"/>
  <c r="F29" i="2"/>
  <c r="E29" i="2"/>
  <c r="D29" i="2"/>
  <c r="C29" i="2"/>
  <c r="B29" i="2"/>
  <c r="F26" i="2"/>
  <c r="E26" i="2"/>
  <c r="D26" i="2"/>
  <c r="F25" i="2"/>
  <c r="E25" i="2"/>
  <c r="D25" i="2"/>
  <c r="C25" i="2"/>
  <c r="B25" i="2"/>
  <c r="F22" i="2"/>
  <c r="E22" i="2"/>
  <c r="D22" i="2"/>
  <c r="C22" i="2"/>
  <c r="B22" i="2"/>
  <c r="F18" i="2"/>
  <c r="E18" i="2"/>
  <c r="D18" i="2"/>
  <c r="C18" i="2"/>
  <c r="B18" i="2"/>
  <c r="F8" i="2"/>
  <c r="E8" i="2"/>
  <c r="D8" i="2"/>
  <c r="C8" i="2"/>
  <c r="C24" i="5" l="1"/>
  <c r="C28" i="5" s="1"/>
  <c r="C29" i="4"/>
  <c r="B29" i="4"/>
  <c r="F29" i="4"/>
  <c r="F30" i="1"/>
  <c r="E30" i="1"/>
  <c r="D30" i="1"/>
  <c r="C30" i="1"/>
  <c r="B30" i="1"/>
  <c r="F21" i="1"/>
  <c r="E21" i="1"/>
  <c r="D21" i="1"/>
  <c r="C21" i="1"/>
  <c r="B21" i="1"/>
  <c r="F17" i="1"/>
  <c r="E17" i="1"/>
  <c r="D17" i="1"/>
  <c r="C17" i="1"/>
  <c r="B17" i="1"/>
  <c r="F28" i="1"/>
  <c r="E28" i="1"/>
  <c r="D28" i="1"/>
  <c r="C28" i="1"/>
  <c r="B28" i="1"/>
  <c r="E24" i="1"/>
  <c r="D24" i="1"/>
  <c r="C24" i="1"/>
  <c r="F13" i="1"/>
  <c r="E13" i="1"/>
  <c r="D13" i="1"/>
  <c r="C13" i="1"/>
  <c r="B13" i="1"/>
  <c r="F8" i="1"/>
  <c r="F24" i="1" s="1"/>
  <c r="E8" i="1"/>
  <c r="D8" i="1"/>
  <c r="C8" i="1"/>
  <c r="B8" i="1"/>
  <c r="B24" i="1" s="1"/>
  <c r="B35" i="3" l="1"/>
  <c r="F35" i="3"/>
  <c r="E35" i="3"/>
  <c r="D35" i="3"/>
  <c r="F8" i="3"/>
  <c r="E8" i="3"/>
  <c r="D8" i="3"/>
  <c r="C8" i="3"/>
  <c r="C35" i="3" s="1"/>
  <c r="F40" i="3"/>
  <c r="E40" i="3"/>
  <c r="D40" i="3"/>
  <c r="C40" i="3"/>
  <c r="B40" i="3"/>
  <c r="F37" i="3"/>
  <c r="E37" i="3"/>
  <c r="D37" i="3"/>
  <c r="C37" i="3"/>
  <c r="B37" i="3"/>
  <c r="F30" i="3"/>
  <c r="F32" i="3" s="1"/>
  <c r="E30" i="3"/>
  <c r="E32" i="3" s="1"/>
  <c r="D30" i="3"/>
  <c r="D32" i="3" s="1"/>
  <c r="C30" i="3"/>
  <c r="C32" i="3" s="1"/>
  <c r="B30" i="3"/>
  <c r="B32" i="3" s="1"/>
  <c r="B29" i="10" l="1"/>
  <c r="B31" i="10" s="1"/>
  <c r="F31" i="4"/>
  <c r="F35" i="4" s="1"/>
  <c r="F29" i="10"/>
  <c r="F31" i="10" s="1"/>
  <c r="F14" i="3"/>
  <c r="F36" i="3" s="1"/>
  <c r="F38" i="3" s="1"/>
  <c r="F42" i="3" s="1"/>
  <c r="F18" i="7"/>
  <c r="F28" i="7" s="1"/>
  <c r="F30" i="7" s="1"/>
  <c r="F34" i="7" s="1"/>
  <c r="F16" i="6"/>
  <c r="F25" i="6" s="1"/>
  <c r="F27" i="6" s="1"/>
  <c r="F31" i="6" s="1"/>
  <c r="F14" i="2"/>
  <c r="F27" i="2" s="1"/>
  <c r="F26" i="1"/>
  <c r="E18" i="7"/>
  <c r="E28" i="7" s="1"/>
  <c r="E30" i="7" s="1"/>
  <c r="E34" i="7" s="1"/>
  <c r="E16" i="6"/>
  <c r="E25" i="6" s="1"/>
  <c r="E27" i="6" s="1"/>
  <c r="E31" i="6" s="1"/>
  <c r="E31" i="4"/>
  <c r="E35" i="4" s="1"/>
  <c r="E27" i="10"/>
  <c r="E29" i="10" s="1"/>
  <c r="E31" i="10" s="1"/>
  <c r="E14" i="3"/>
  <c r="E36" i="3" s="1"/>
  <c r="E38" i="3" s="1"/>
  <c r="E42" i="3" s="1"/>
  <c r="D14" i="3"/>
  <c r="C14" i="3"/>
  <c r="B14" i="3"/>
  <c r="D14" i="2"/>
  <c r="C14" i="2"/>
  <c r="B14" i="2"/>
  <c r="E14" i="2"/>
  <c r="E27" i="2" s="1"/>
  <c r="E26" i="1"/>
  <c r="D32" i="7"/>
  <c r="C32" i="7"/>
  <c r="B32" i="7"/>
  <c r="D29" i="7"/>
  <c r="C29" i="7"/>
  <c r="B29" i="7"/>
  <c r="C18" i="7"/>
  <c r="C28" i="7" s="1"/>
  <c r="B18" i="7"/>
  <c r="B28" i="7" s="1"/>
  <c r="D18" i="7"/>
  <c r="D28" i="7" s="1"/>
  <c r="C16" i="6"/>
  <c r="B16" i="6"/>
  <c r="B25" i="6" s="1"/>
  <c r="B27" i="6" s="1"/>
  <c r="D16" i="6"/>
  <c r="D25" i="6" s="1"/>
  <c r="D27" i="6" s="1"/>
  <c r="D31" i="6" s="1"/>
  <c r="D31" i="4"/>
  <c r="D35" i="4" s="1"/>
  <c r="C31" i="4"/>
  <c r="C35" i="4" s="1"/>
  <c r="D27" i="2"/>
  <c r="D26" i="1"/>
  <c r="B31" i="4"/>
  <c r="B35" i="4" s="1"/>
  <c r="B27" i="2"/>
  <c r="B26" i="1"/>
  <c r="D30" i="7" l="1"/>
  <c r="D34" i="7" s="1"/>
  <c r="B30" i="7"/>
  <c r="B34" i="7" s="1"/>
  <c r="C30" i="7"/>
  <c r="C34" i="7" s="1"/>
  <c r="B20" i="3"/>
  <c r="B36" i="3"/>
  <c r="B38" i="3" s="1"/>
  <c r="B42" i="3" s="1"/>
  <c r="C20" i="3"/>
  <c r="C36" i="3"/>
  <c r="C38" i="3" s="1"/>
  <c r="C42" i="3" s="1"/>
  <c r="D20" i="3"/>
  <c r="D36" i="3"/>
  <c r="D38" i="3" s="1"/>
  <c r="D42" i="3" s="1"/>
  <c r="F20" i="3"/>
  <c r="E20" i="3"/>
  <c r="C26" i="2"/>
  <c r="C27" i="6"/>
  <c r="C31" i="6" s="1"/>
</calcChain>
</file>

<file path=xl/sharedStrings.xml><?xml version="1.0" encoding="utf-8"?>
<sst xmlns="http://schemas.openxmlformats.org/spreadsheetml/2006/main" count="359" uniqueCount="193">
  <si>
    <t>MONTANA SHARED CATALOG</t>
  </si>
  <si>
    <t>FY11 AWARD PERIOD</t>
  </si>
  <si>
    <t>FY12 AWARD PERIOD</t>
  </si>
  <si>
    <t>FY13 AWARD PERIOD</t>
  </si>
  <si>
    <t>FY14 AWARD PERIOD</t>
  </si>
  <si>
    <t>FY15 AWARD PERIOD</t>
  </si>
  <si>
    <t>PROJECTS &amp; SERVICES</t>
  </si>
  <si>
    <t>NUMBER OF FTE</t>
  </si>
  <si>
    <t>NUMBER OF NEW LIBRARIES</t>
  </si>
  <si>
    <t>TOTAL NUMBER OF LIBRARIES</t>
  </si>
  <si>
    <t>4 (2.33 LSTA; 1.66 members)</t>
  </si>
  <si>
    <t>5 (2.33 LSTA; 2.66 members)</t>
  </si>
  <si>
    <r>
      <t>OCLC GROUP SERVICES CONTRACT</t>
    </r>
    <r>
      <rPr>
        <b/>
        <sz val="11"/>
        <color theme="1"/>
        <rFont val="Calibri"/>
        <family val="2"/>
        <scheme val="minor"/>
      </rPr>
      <t/>
    </r>
  </si>
  <si>
    <t>N/A</t>
  </si>
  <si>
    <t>NUMBER OF LIBRARIES IN GROUP SERVICES</t>
  </si>
  <si>
    <t>COURIER</t>
  </si>
  <si>
    <t>MONTANA MEMORY PROJECT</t>
  </si>
  <si>
    <t>LITERACY</t>
  </si>
  <si>
    <t>STATEWIDE PROJECTS LIBRARIAN</t>
  </si>
  <si>
    <t>1 [(2) 0.5 FTE]</t>
  </si>
  <si>
    <t>DIGITIZATION WORK</t>
  </si>
  <si>
    <t>TOTAL MSL FUNDS</t>
  </si>
  <si>
    <t>PROJECT GRAND TOTAL</t>
  </si>
  <si>
    <t>STAFF HOURS PER WEEK</t>
  </si>
  <si>
    <t>NUMBER OF LIBRARIES</t>
  </si>
  <si>
    <t>TECHNOLOGY PETTING ZOO</t>
  </si>
  <si>
    <t>SUMMER INSTITUTE</t>
  </si>
  <si>
    <t>FALL WORKSHOPS</t>
  </si>
  <si>
    <t>TRUSTEE TRAINING</t>
  </si>
  <si>
    <t>PSA SUMMER READING</t>
  </si>
  <si>
    <t>READY 2 READ RENDEZVOUS</t>
  </si>
  <si>
    <t>READY 2 READ MATERIALS</t>
  </si>
  <si>
    <t>SUMMER READING MANUALS</t>
  </si>
  <si>
    <t>SUMMER READING TRAINING CONTRACT</t>
  </si>
  <si>
    <t>DOWNLOADABLE E-CONTENT PILOT</t>
  </si>
  <si>
    <t>CONFERENCE SCHOLARSHIPS FOR LIBRARY STAFF</t>
  </si>
  <si>
    <t>NAC MEMBERS CONFERENCE ATTENDANCE</t>
  </si>
  <si>
    <t>SUCCESSION TRAINING</t>
  </si>
  <si>
    <t>GOTOMEETING</t>
  </si>
  <si>
    <t>CONTENTdm &amp; DIGITAL ARCHIVE</t>
  </si>
  <si>
    <t>STATE GENERAL FUNDS FROM MSL</t>
  </si>
  <si>
    <t>TOTAL PARTNER MATCH / OTHER</t>
  </si>
  <si>
    <t>TABLET LAB / LAPTOP LAB</t>
  </si>
  <si>
    <t>CONTINUING EDUCATION</t>
  </si>
  <si>
    <t>CONSULTING</t>
  </si>
  <si>
    <t>NUMBER OF FTE (CONSULTANTS)</t>
  </si>
  <si>
    <t>LIBRARY COURIER PARTICIPATION</t>
  </si>
  <si>
    <t xml:space="preserve">PROMOTIONAL MATERIALS </t>
  </si>
  <si>
    <t>READY2READ TEXT MESSAGE PROJECT</t>
  </si>
  <si>
    <t>MOUNTAIN WEST DIGITAL LIBRARY MEMBERSHIP</t>
  </si>
  <si>
    <t>NUMBER OF LIBRARIES IN COURIER ALLIANCE</t>
  </si>
  <si>
    <t>ELECTRONIC RESOURCES</t>
  </si>
  <si>
    <t>TOTAL DOWNLOADABLE &amp; STREAMING - LSTA</t>
  </si>
  <si>
    <t>OVERDRIVE (MONTANALIBRARY2GO): HOSTING FEE &amp; NEW LIBRARIES</t>
  </si>
  <si>
    <t>TOTAL DATABASES &amp; DISCOVERY - LSTA</t>
  </si>
  <si>
    <t>EBSCO DISCOVERY SERVICE (DISCOVER IT)</t>
  </si>
  <si>
    <t>MSC CONTRIBUTION FOR DISCOVER IT</t>
  </si>
  <si>
    <t>MONTANALIBRARY2GO MEMBERSHIP FEES &amp; DONATIONS</t>
  </si>
  <si>
    <t>TOTAL DOWNLOADABLE &amp; STREAMING - OTHER FUNDING</t>
  </si>
  <si>
    <t>OTHER FUNDING SOURCES:</t>
  </si>
  <si>
    <t>LSTA:</t>
  </si>
  <si>
    <t>TOTAL DATABASES AND DISCOVERY - OTHER FUNDING</t>
  </si>
  <si>
    <t>TOTAL OTHER FUNDING SOURCES</t>
  </si>
  <si>
    <t>TOTAL CONTRIBUTIONS FROM LIBRARIES</t>
  </si>
  <si>
    <t>ELECTRONIC RESOURCES GRAND TOTAL</t>
  </si>
  <si>
    <t>NUMBER OF LIBRARIES - DOWNLOADABLE &amp; STREAMING</t>
  </si>
  <si>
    <t>NUMBER OF LIBRARIES - DATABASES &amp; DISCOVERY</t>
  </si>
  <si>
    <t>DATABASES &amp; DISCOVERY</t>
  </si>
  <si>
    <t>TOTAL DATABASES &amp; DISCOVERY</t>
  </si>
  <si>
    <t>STATEWIDE ACCESS</t>
  </si>
  <si>
    <t>MSC NEW LIBRARIES ASSISTANCE</t>
  </si>
  <si>
    <t>TOTAL MSC PROJECTS - LSTA</t>
  </si>
  <si>
    <t>TOTAL STATE FUNDS SPENT ON MSC</t>
  </si>
  <si>
    <t>TOTAL MSL FUNDS SPENT ON MSC</t>
  </si>
  <si>
    <t>STATE FUNDING:</t>
  </si>
  <si>
    <t>TOTAL STATE FUNDING FOR MSC</t>
  </si>
  <si>
    <t>TOTAL OTHER FUNDING SOURCES FOR MSC</t>
  </si>
  <si>
    <t>TOTAL OTHER FUNDING FOR MSC</t>
  </si>
  <si>
    <t>SUBTOTALS</t>
  </si>
  <si>
    <t>STATE RESOURCE SHARING MONIES</t>
  </si>
  <si>
    <t>0.25 FTE</t>
  </si>
  <si>
    <t>GROUP SERVICES</t>
  </si>
  <si>
    <t>EZPROXY</t>
  </si>
  <si>
    <t>ANNUAL MEMBERSHIP FEES</t>
  </si>
  <si>
    <t>TOTAL MSL FUNDS SPENT ON OCLC GROUP SERVICES</t>
  </si>
  <si>
    <t>TOTAL OTHER FUNDING FOR OCLC GROUP SERVICES</t>
  </si>
  <si>
    <t>TOTAL OTHER FUNDING SOURCES FOR OCLC GROUP SERVICES</t>
  </si>
  <si>
    <t>TOTAL STATE FUNDING FOR OCLC GROUP SERVICES</t>
  </si>
  <si>
    <t>TOTAL OCLC GROUP SERVICES PROJECTS &amp; SERVICES - LSTA</t>
  </si>
  <si>
    <t>DOWNLOADABLE &amp; STREAMING CONTENT PROJECTS &amp; SERVICES</t>
  </si>
  <si>
    <t>TOTAL DOWNLOADABLE &amp; STREAMING CONTENT PROJECTS &amp; SERVICES</t>
  </si>
  <si>
    <t>OCLC GROUP SERVICES PROJECTS &amp; SERVICES</t>
  </si>
  <si>
    <t>MSC PROJECTS &amp; SERVICES</t>
  </si>
  <si>
    <t>TOTAL CE PROJECTS AND SERVICES - LSTA</t>
  </si>
  <si>
    <t>TOTAL OTHER FUNDING FOR CE</t>
  </si>
  <si>
    <t>COURIER PROJECTS &amp; SERVICES</t>
  </si>
  <si>
    <t>STATE FUNDING</t>
  </si>
  <si>
    <t>COURIER MEMBERSHIP FEES</t>
  </si>
  <si>
    <t>TOTAL LSTA FOR LIBRARY COURIER PARTICIPATION</t>
  </si>
  <si>
    <t>TOTAL OTHER FUNDING SOURCES FOR COURIER</t>
  </si>
  <si>
    <t>OTHER FUNDING SOURCES FOR COURIER</t>
  </si>
  <si>
    <t>TOTAL MSL FUNDS SPENT ON COURIER</t>
  </si>
  <si>
    <t>TOTAL OTHER FUNDING FOR COURIER</t>
  </si>
  <si>
    <t>LESS THAN 0.25</t>
  </si>
  <si>
    <t>TOTAL MMP PROJECTS - LSTA</t>
  </si>
  <si>
    <t>TOTAL OTHER FUNDING SOURCES FOR MMP</t>
  </si>
  <si>
    <t>MT HISTORICAL SOCIETY CONTRIBUTION FOR CONTENTdm, DIGITAL ARCHIVE</t>
  </si>
  <si>
    <t>GRANTS AND PARTNERSHIPS</t>
  </si>
  <si>
    <t>TOTAL OTHER FUNDING SOURCES FOR LITERACY</t>
  </si>
  <si>
    <t>LITERACY PROJECTS &amp; SERVICES - LSTA TOTAL</t>
  </si>
  <si>
    <t>TOTAL MSL FUNDS SPENT ON LITERACY</t>
  </si>
  <si>
    <t>TOTAL MSL FUNDS SPENT ON PILOTS</t>
  </si>
  <si>
    <t>TOTAL OTHER FUNDING FOR PILOTS</t>
  </si>
  <si>
    <t>.5 FTE IN DECEMBER</t>
  </si>
  <si>
    <t>0.5 FTE</t>
  </si>
  <si>
    <t>LSTA PILOTS AND LSTA GRANT REPORTING</t>
  </si>
  <si>
    <t>MARKETING COORDINATOR</t>
  </si>
  <si>
    <t>TOTAL MARKETING PROJECTS &amp; SERVICES - LSTA</t>
  </si>
  <si>
    <t>MARKETING LSTA PROJECTS &amp; SERVICES</t>
  </si>
  <si>
    <t>TOTAL STATE FUNDING FOR MARKETING LSTA PROJECTS &amp; SERVICES</t>
  </si>
  <si>
    <t>TOTAL OTHER FUNDING SOURCES FOR MARKETING LSTA PROJECTS &amp; SERVICES</t>
  </si>
  <si>
    <t>TOTAL LSTA SPENT ON MARKETING LSTA PROJECTS &amp; SERVICES</t>
  </si>
  <si>
    <t>TOTAL STATE FUNDS SPENT ON MARKETING LSTA PROJECTS &amp; SERVICES</t>
  </si>
  <si>
    <t>TOTAL MSL FUNDS SPENT ON MARKETING LSTA PROJECTS &amp; SERVICES</t>
  </si>
  <si>
    <t>TOTAL OTHER FUNDING FOR MARKETING LSTA PROJECTS &amp; SERVICES</t>
  </si>
  <si>
    <t>ANNUAL LSTA REPORT</t>
  </si>
  <si>
    <t>STATEWIDE PROJECTS LIBRARIAN*</t>
  </si>
  <si>
    <t>*LSTA Coordinator responsibilities were transferred to the Statewide Projects Librarian after the FY12 award period (beginning with FY12 LSTA report), and this position is now funded with State General Fund monies.</t>
  </si>
  <si>
    <t xml:space="preserve">NUMBER OF FTE* </t>
  </si>
  <si>
    <t>*Additional SLR staff regularly assist in planning and implementing training programs and services as assigned.</t>
  </si>
  <si>
    <t>BOARD DEVELOPMENT AND TRAINING</t>
  </si>
  <si>
    <t>COLLECTION MANAGEMENT</t>
  </si>
  <si>
    <t>FEDERATION MANAGEMENT</t>
  </si>
  <si>
    <t>NEW DIRECTOR ORIENTATION</t>
  </si>
  <si>
    <t>LIBRARY LAW</t>
  </si>
  <si>
    <t>LIBRARY ADMINISTRATION</t>
  </si>
  <si>
    <t>TECHNOLOGY PLANNING</t>
  </si>
  <si>
    <t>DIGITAL LITERACY</t>
  </si>
  <si>
    <t>COMMUNITY PARTNERSHIPS</t>
  </si>
  <si>
    <t>LIFELONG LEARNING</t>
  </si>
  <si>
    <t>E-RATE</t>
  </si>
  <si>
    <t>STATEWIDE PROJECTS</t>
  </si>
  <si>
    <t>TRAINING, OUTREACH, &amp; SUPPORT IN THESE AREAS AS ASSIGNED:</t>
  </si>
  <si>
    <t>CERTIFICATION PROGRAM</t>
  </si>
  <si>
    <t>FY14 AWARD PERIOD*</t>
  </si>
  <si>
    <t xml:space="preserve">*MSL contract and regular statistics collection effective 1/1/2015. </t>
  </si>
  <si>
    <t>COAL SEVERANCE TAX</t>
  </si>
  <si>
    <t>DATABASES (EBSCO &amp; HOMEWORK MT) - STATE COAL SEVERANCE TAX FUNDS</t>
  </si>
  <si>
    <t>FEDERATION GRANTS</t>
  </si>
  <si>
    <t>TOTAL STATE FUNDING FOR FEDERATION GRANTS</t>
  </si>
  <si>
    <t>PERSONNEL &amp; OPERATIONS</t>
  </si>
  <si>
    <t>LSTA - PERSONNEL &amp; OPERATIONS (2.33 FTE)</t>
  </si>
  <si>
    <t>STATE/OTHER FUNDING FOR PERSONNEL &amp; OPERATIONS - SEE BELOW</t>
  </si>
  <si>
    <t>TOTAL FUNDING FOR MSC PERSONNEL &amp; OPERATIONS</t>
  </si>
  <si>
    <t>ANNUAL MEMBERSHIP FEES - INCLUDES PERSONNEL &amp; OPERATIONS COSTS</t>
  </si>
  <si>
    <t>TOTAL LSTA SPENT ON MSC (PERSONNEL &amp; OPERATIONS &amp; PROJECTS)</t>
  </si>
  <si>
    <t>LSTA - PERSONNEL &amp; OPERATIONS</t>
  </si>
  <si>
    <t>STATE FUNDING - PERSONNEL &amp; OPERATIONS</t>
  </si>
  <si>
    <t>TOTAL FUNDING FOR MARKETING PERSONNEL &amp; OPERATIONS</t>
  </si>
  <si>
    <t>TOTAL FUNDING FOR OCLC GROUP SERVICES PERSONNEL &amp; OPERATIONS</t>
  </si>
  <si>
    <t>TOTAL LSTA SPENT ON OCLC GROUP SERVICES (PERSONNEL &amp; OPERATIONS &amp; PROJECTS)</t>
  </si>
  <si>
    <t>TOTAL STATE FUNDS SPENT ON OCLC GROUP SERVICES (PERSONNEL &amp; OPERATIONS &amp; PROJECTS)</t>
  </si>
  <si>
    <t>TOTAL FUNDING FOR ELECTRONIC RESOURCES PERSONNEL &amp; OPERATIONS</t>
  </si>
  <si>
    <t>TOTAL PERSONNEL &amp; OPERATIONS - MSL</t>
  </si>
  <si>
    <t>TOTAL LSTA SPENT ON ELECTRONIC RESOURCES (PERSONNEL &amp; OPERATIONS &amp; PROJECTS)</t>
  </si>
  <si>
    <t>TOTAL STATE FUNDS SPENT ON ELECTRONIC RESOURCES (PERSONNEL &amp; OPERATIONS &amp; PROJECTS)</t>
  </si>
  <si>
    <t>STATE FUNDING FOR PERSONNEL &amp; OPERATIONS</t>
  </si>
  <si>
    <t>TOTAL FUNDING FOR CE PERSONNEL &amp; OPERATIONS</t>
  </si>
  <si>
    <t>TOTAL LSTA SPENT ON CONTINUING EDUCATION (PERSONNEL &amp; OPERATIONS &amp; PROJECTS)</t>
  </si>
  <si>
    <t>TOTAL STATE FUNDS SPENT ON CONTINUING EDUCATION (PERSONNEL &amp; OPERATIONS &amp; PROJECTS)</t>
  </si>
  <si>
    <t>TOTAL FUNDING FOR CONSULTING PERSONNEL &amp; OPERATIONS</t>
  </si>
  <si>
    <t>PERSONNEL &amp; OPERATIONS ISSUES</t>
  </si>
  <si>
    <t>TOTAL LSTA SPENT ON CONSULTING (PERSONNEL &amp; OPERATIONS &amp; PROJECTS)</t>
  </si>
  <si>
    <t>TOTAL STATE FUNDS SPENT ON CONSULTING (PERSONNEL &amp; OPERATIONS &amp; PROJECTS)</t>
  </si>
  <si>
    <t>TOTAL FUNDING FOR COURIER PERSONNEL &amp; OPERATIONS</t>
  </si>
  <si>
    <t>TOTAL LSTA SPENT ON COURIER (PERSONNEL &amp; OPERATIONS &amp; PROJECTS)</t>
  </si>
  <si>
    <t>TOTAL STATE FUNDS SPENT ON COURIER (PERSONNEL &amp; OPERATIONS &amp; PROJECTS)</t>
  </si>
  <si>
    <t>TOTAL FUNDING FOR MMP PERSONNEL &amp; OPERATIONS</t>
  </si>
  <si>
    <t>TOTAL LSTA SPENT ON MMP (PERSONNEL &amp; OPERATIONS &amp; PROJECTS)</t>
  </si>
  <si>
    <t>TOTAL STATE FUNDS SPENT ON MMP (PERSONNEL &amp; OPERATIONS &amp; PROJECTS)</t>
  </si>
  <si>
    <t>TOTAL FUNDING FOR LITERACY PERSONNEL &amp; OPERATIONS</t>
  </si>
  <si>
    <t>TOTAL LSTA SPENT ON LITERACY (PERSONNEL &amp; OPERATIONS &amp; PROJECTS)</t>
  </si>
  <si>
    <t>TOTAL STATE FUNDS SPENT ON LITERACY (PERSONNEL &amp; OPERATIONS &amp; PROJECTS)</t>
  </si>
  <si>
    <t>TOTAL FUNDING FOR LSTA PILOTS PERSONNEL &amp; OPERATIONS</t>
  </si>
  <si>
    <t>TOTAL LSTA SPENT ON PILOTS (PERSONNEL &amp; OPERATIONS &amp; PROJECTS)</t>
  </si>
  <si>
    <t>TOTAL STATE FUNDS SPENT ON PILOTS (PERSONNEL &amp; OPERATIONS &amp; PROJECTS)</t>
  </si>
  <si>
    <t>STATE FUNDING - PERSONNEL &amp; OPERATIONS**</t>
  </si>
  <si>
    <t>LSTA Pilots (Makerspaces, Share your Story, GoToMeeting***) and other projects as assigned</t>
  </si>
  <si>
    <t>***GoToMeeting pilot was managed by other SLR staff.</t>
  </si>
  <si>
    <t xml:space="preserve">**State funded position amounts represent state fiscal year rather than federal fiscal award period. </t>
  </si>
  <si>
    <t>STATE FUNDING - PERSONNEL &amp; OPERATIONS*</t>
  </si>
  <si>
    <t xml:space="preserve">*State funded position amounts represent state fiscal year rather than federal fiscal award period. </t>
  </si>
  <si>
    <t>ADDITIONAL COORDINATOR HOURS FOR FY14 LSTA PROJECT PROMOTION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</si>
</sst>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u val="singleAccounting"/>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3" fillId="0" borderId="0" xfId="0" applyFont="1"/>
    <xf numFmtId="0" fontId="0" fillId="0" borderId="0" xfId="0" applyFont="1"/>
    <xf numFmtId="3" fontId="0" fillId="0" borderId="0" xfId="0" applyNumberFormat="1"/>
    <xf numFmtId="164" fontId="0" fillId="0" borderId="0" xfId="1" applyNumberFormat="1" applyFont="1"/>
    <xf numFmtId="164" fontId="0" fillId="0" borderId="0" xfId="0" applyNumberFormat="1"/>
    <xf numFmtId="0" fontId="0" fillId="0" borderId="0" xfId="0" applyAlignment="1">
      <alignment wrapText="1"/>
    </xf>
    <xf numFmtId="164" fontId="0" fillId="0" borderId="0" xfId="0" applyNumberFormat="1" applyAlignment="1">
      <alignment wrapText="1"/>
    </xf>
    <xf numFmtId="0" fontId="0" fillId="0" borderId="0" xfId="0" applyFill="1" applyAlignment="1">
      <alignment wrapText="1"/>
    </xf>
    <xf numFmtId="0" fontId="3" fillId="0" borderId="0" xfId="0" applyFont="1" applyAlignment="1">
      <alignment wrapText="1"/>
    </xf>
    <xf numFmtId="0" fontId="0" fillId="0" borderId="0" xfId="0" applyFont="1" applyAlignment="1">
      <alignment wrapText="1"/>
    </xf>
    <xf numFmtId="0" fontId="2" fillId="0" borderId="0" xfId="0" applyFont="1"/>
    <xf numFmtId="6" fontId="0" fillId="0" borderId="0" xfId="0" applyNumberFormat="1"/>
    <xf numFmtId="164" fontId="2" fillId="0" borderId="0" xfId="0" applyNumberFormat="1" applyFont="1"/>
    <xf numFmtId="1" fontId="0" fillId="0" borderId="0" xfId="0" applyNumberFormat="1"/>
    <xf numFmtId="164" fontId="2" fillId="0" borderId="0" xfId="1" applyNumberFormat="1" applyFont="1"/>
    <xf numFmtId="0" fontId="2" fillId="0" borderId="0" xfId="0" applyFont="1" applyFill="1" applyAlignment="1">
      <alignment wrapText="1"/>
    </xf>
    <xf numFmtId="0" fontId="0" fillId="0" borderId="0" xfId="0" applyFill="1"/>
    <xf numFmtId="164" fontId="5" fillId="0" borderId="0" xfId="0" applyNumberFormat="1" applyFont="1"/>
    <xf numFmtId="39" fontId="0" fillId="0" borderId="0" xfId="0" applyNumberFormat="1"/>
    <xf numFmtId="39" fontId="0" fillId="0" borderId="0" xfId="0" applyNumberFormat="1" applyFill="1"/>
    <xf numFmtId="4" fontId="0" fillId="0" borderId="0" xfId="0" applyNumberFormat="1"/>
    <xf numFmtId="0" fontId="0" fillId="0" borderId="0" xfId="0" applyFont="1" applyFill="1" applyAlignment="1">
      <alignment wrapText="1"/>
    </xf>
    <xf numFmtId="1" fontId="0" fillId="0" borderId="0" xfId="1" applyNumberFormat="1" applyFont="1"/>
    <xf numFmtId="164" fontId="2" fillId="0" borderId="0" xfId="1" applyNumberFormat="1" applyFont="1" applyFill="1"/>
    <xf numFmtId="164" fontId="0" fillId="0" borderId="0" xfId="1" applyNumberFormat="1" applyFont="1" applyFill="1"/>
    <xf numFmtId="164" fontId="3" fillId="0" borderId="0" xfId="1" applyNumberFormat="1" applyFont="1"/>
    <xf numFmtId="164" fontId="0" fillId="0" borderId="0" xfId="1" applyNumberFormat="1" applyFont="1" applyAlignment="1">
      <alignment wrapText="1"/>
    </xf>
    <xf numFmtId="0" fontId="2" fillId="0" borderId="0" xfId="0" applyFont="1" applyAlignment="1">
      <alignment wrapText="1"/>
    </xf>
    <xf numFmtId="0" fontId="6" fillId="0" borderId="0" xfId="0" applyFont="1" applyAlignment="1">
      <alignment wrapText="1"/>
    </xf>
    <xf numFmtId="164" fontId="3" fillId="0" borderId="0" xfId="1" applyNumberFormat="1" applyFont="1" applyFill="1"/>
    <xf numFmtId="6" fontId="0" fillId="0" borderId="0" xfId="0" applyNumberFormat="1" applyFill="1"/>
    <xf numFmtId="0" fontId="0" fillId="2" borderId="0" xfId="0" applyFont="1" applyFill="1" applyAlignment="1">
      <alignment wrapText="1"/>
    </xf>
    <xf numFmtId="164" fontId="0" fillId="2" borderId="0" xfId="1" applyNumberFormat="1" applyFont="1" applyFill="1"/>
    <xf numFmtId="0" fontId="0" fillId="2" borderId="0" xfId="0" applyFill="1" applyAlignment="1">
      <alignment wrapText="1"/>
    </xf>
    <xf numFmtId="0" fontId="0" fillId="2" borderId="0" xfId="0" applyFill="1"/>
    <xf numFmtId="0" fontId="3" fillId="2" borderId="0" xfId="0" applyFont="1" applyFill="1" applyAlignment="1">
      <alignment wrapText="1"/>
    </xf>
    <xf numFmtId="164" fontId="5" fillId="0" borderId="0" xfId="1" applyNumberFormat="1" applyFont="1"/>
    <xf numFmtId="0" fontId="3" fillId="3" borderId="0" xfId="0" applyFont="1" applyFill="1" applyAlignment="1">
      <alignment wrapText="1"/>
    </xf>
    <xf numFmtId="164" fontId="5" fillId="3" borderId="0" xfId="1" applyNumberFormat="1" applyFont="1" applyFill="1"/>
    <xf numFmtId="0" fontId="0" fillId="3" borderId="0" xfId="0" applyFill="1"/>
    <xf numFmtId="0" fontId="2" fillId="3" borderId="0" xfId="0" applyFont="1" applyFill="1"/>
    <xf numFmtId="0" fontId="0" fillId="3" borderId="0" xfId="0" applyFont="1" applyFill="1"/>
    <xf numFmtId="0" fontId="6" fillId="0" borderId="0" xfId="0" applyFont="1"/>
    <xf numFmtId="0" fontId="3" fillId="0" borderId="0" xfId="0" applyFont="1" applyFill="1"/>
    <xf numFmtId="164" fontId="3" fillId="0" borderId="0" xfId="1" applyNumberFormat="1" applyFont="1" applyFill="1" applyAlignment="1">
      <alignment wrapText="1"/>
    </xf>
    <xf numFmtId="0" fontId="3" fillId="0" borderId="0" xfId="0" applyFont="1" applyFill="1" applyAlignment="1">
      <alignment wrapText="1"/>
    </xf>
    <xf numFmtId="0" fontId="6" fillId="0" borderId="0" xfId="0" applyFont="1" applyFill="1" applyAlignment="1">
      <alignment wrapText="1"/>
    </xf>
    <xf numFmtId="164" fontId="2" fillId="0" borderId="0" xfId="1" applyNumberFormat="1" applyFont="1" applyAlignment="1">
      <alignment wrapText="1"/>
    </xf>
    <xf numFmtId="164" fontId="0" fillId="2" borderId="0" xfId="1" applyNumberFormat="1" applyFont="1" applyFill="1" applyAlignment="1">
      <alignment wrapText="1"/>
    </xf>
    <xf numFmtId="164" fontId="0" fillId="0" borderId="0" xfId="1" applyNumberFormat="1" applyFont="1" applyFill="1" applyAlignment="1">
      <alignment wrapText="1"/>
    </xf>
    <xf numFmtId="164" fontId="3" fillId="0" borderId="0" xfId="1" applyNumberFormat="1" applyFont="1" applyAlignment="1">
      <alignment wrapText="1"/>
    </xf>
    <xf numFmtId="164" fontId="5" fillId="0" borderId="0" xfId="1" applyNumberFormat="1" applyFont="1" applyAlignment="1">
      <alignment wrapText="1"/>
    </xf>
    <xf numFmtId="164" fontId="0" fillId="3" borderId="0" xfId="1" applyNumberFormat="1" applyFont="1" applyFill="1"/>
    <xf numFmtId="164" fontId="3" fillId="2" borderId="0" xfId="1" applyNumberFormat="1" applyFont="1" applyFill="1"/>
    <xf numFmtId="164" fontId="4" fillId="0" borderId="0" xfId="1" applyNumberFormat="1" applyFont="1"/>
    <xf numFmtId="164" fontId="5" fillId="0" borderId="1" xfId="1" applyNumberFormat="1" applyFont="1" applyBorder="1"/>
    <xf numFmtId="164" fontId="2" fillId="0" borderId="0" xfId="0" applyNumberFormat="1" applyFont="1" applyAlignment="1">
      <alignment wrapText="1"/>
    </xf>
    <xf numFmtId="6" fontId="2" fillId="0" borderId="0" xfId="0" applyNumberFormat="1" applyFont="1"/>
    <xf numFmtId="0" fontId="4" fillId="0" borderId="0" xfId="0" applyFont="1" applyAlignment="1">
      <alignment wrapText="1"/>
    </xf>
    <xf numFmtId="164" fontId="5" fillId="0" borderId="0" xfId="1" applyNumberFormat="1" applyFont="1" applyFill="1"/>
    <xf numFmtId="0" fontId="0" fillId="4" borderId="0" xfId="0" applyFill="1" applyAlignment="1">
      <alignment wrapText="1"/>
    </xf>
    <xf numFmtId="0" fontId="0" fillId="4" borderId="0" xfId="0" applyFill="1"/>
    <xf numFmtId="0" fontId="2" fillId="4" borderId="0" xfId="0" applyFont="1" applyFill="1" applyAlignment="1">
      <alignment wrapText="1"/>
    </xf>
    <xf numFmtId="0" fontId="2" fillId="4" borderId="0" xfId="0" applyFont="1" applyFill="1"/>
    <xf numFmtId="0" fontId="3" fillId="4" borderId="0" xfId="0" applyFont="1" applyFill="1" applyAlignment="1">
      <alignment horizontal="center" wrapText="1"/>
    </xf>
    <xf numFmtId="0" fontId="3" fillId="4" borderId="0" xfId="0" applyFont="1" applyFill="1" applyAlignment="1">
      <alignment wrapText="1"/>
    </xf>
    <xf numFmtId="0" fontId="3" fillId="4" borderId="0" xfId="0" applyFont="1" applyFill="1"/>
    <xf numFmtId="44" fontId="2" fillId="0" borderId="0" xfId="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B10" sqref="B10"/>
    </sheetView>
  </sheetViews>
  <sheetFormatPr defaultRowHeight="15" x14ac:dyDescent="0.25"/>
  <cols>
    <col min="1" max="1" width="24.28515625" customWidth="1"/>
    <col min="2" max="2" width="17.7109375" customWidth="1"/>
    <col min="3" max="3" width="23" customWidth="1"/>
    <col min="4" max="4" width="23.28515625" customWidth="1"/>
    <col min="5" max="5" width="27" customWidth="1"/>
    <col min="6" max="6" width="12.5703125" bestFit="1" customWidth="1"/>
  </cols>
  <sheetData>
    <row r="1" spans="1:6" s="62" customFormat="1" ht="66.75" customHeight="1" x14ac:dyDescent="0.25">
      <c r="A1" s="65" t="s">
        <v>148</v>
      </c>
      <c r="B1" s="61" t="s">
        <v>1</v>
      </c>
      <c r="C1" s="62" t="s">
        <v>2</v>
      </c>
      <c r="D1" s="62" t="s">
        <v>3</v>
      </c>
      <c r="E1" s="62" t="s">
        <v>4</v>
      </c>
      <c r="F1" s="62" t="s">
        <v>5</v>
      </c>
    </row>
    <row r="2" spans="1:6" ht="45" x14ac:dyDescent="0.25">
      <c r="A2" s="47" t="s">
        <v>74</v>
      </c>
    </row>
    <row r="3" spans="1:6" x14ac:dyDescent="0.25">
      <c r="A3" s="10" t="s">
        <v>146</v>
      </c>
      <c r="B3" s="4">
        <v>176122</v>
      </c>
      <c r="C3" s="4">
        <v>176122</v>
      </c>
      <c r="D3" s="4">
        <v>176122</v>
      </c>
      <c r="E3" s="4">
        <v>176122</v>
      </c>
      <c r="F3" s="4">
        <v>176122</v>
      </c>
    </row>
    <row r="4" spans="1:6" ht="30" x14ac:dyDescent="0.25">
      <c r="A4" s="9" t="s">
        <v>149</v>
      </c>
      <c r="B4" s="26">
        <v>176122</v>
      </c>
      <c r="C4" s="26">
        <v>176122</v>
      </c>
      <c r="D4" s="26">
        <v>176122</v>
      </c>
      <c r="E4" s="26">
        <v>176122</v>
      </c>
      <c r="F4" s="26">
        <v>176122</v>
      </c>
    </row>
    <row r="5" spans="1:6" x14ac:dyDescent="0.25">
      <c r="A5" s="47"/>
    </row>
    <row r="6" spans="1:6" x14ac:dyDescent="0.25">
      <c r="A6" s="10"/>
    </row>
    <row r="7" spans="1:6" x14ac:dyDescent="0.25">
      <c r="A7" s="28"/>
    </row>
    <row r="8" spans="1:6" x14ac:dyDescent="0.25">
      <c r="A8" s="47"/>
    </row>
    <row r="9" spans="1:6" x14ac:dyDescent="0.25">
      <c r="A9" s="10"/>
    </row>
    <row r="10" spans="1:6" x14ac:dyDescent="0.25">
      <c r="A10" s="2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4" workbookViewId="0">
      <selection activeCell="A18" sqref="A18"/>
    </sheetView>
  </sheetViews>
  <sheetFormatPr defaultRowHeight="15" x14ac:dyDescent="0.25"/>
  <cols>
    <col min="1" max="1" width="52.7109375" customWidth="1"/>
    <col min="2" max="2" width="22.42578125" customWidth="1"/>
    <col min="3" max="3" width="22.5703125" customWidth="1"/>
    <col min="4" max="4" width="22.140625" customWidth="1"/>
    <col min="5" max="5" width="22.28515625" customWidth="1"/>
    <col min="6" max="6" width="19.42578125" customWidth="1"/>
  </cols>
  <sheetData>
    <row r="1" spans="1:6" s="62" customFormat="1" ht="45" x14ac:dyDescent="0.25">
      <c r="A1" s="64" t="s">
        <v>17</v>
      </c>
      <c r="B1" s="61" t="s">
        <v>1</v>
      </c>
      <c r="C1" s="62" t="s">
        <v>2</v>
      </c>
      <c r="D1" s="62" t="s">
        <v>3</v>
      </c>
      <c r="E1" s="62" t="s">
        <v>4</v>
      </c>
      <c r="F1" s="62" t="s">
        <v>5</v>
      </c>
    </row>
    <row r="2" spans="1:6" x14ac:dyDescent="0.25">
      <c r="A2" s="9" t="s">
        <v>150</v>
      </c>
    </row>
    <row r="3" spans="1:6" x14ac:dyDescent="0.25">
      <c r="A3" s="10" t="s">
        <v>7</v>
      </c>
      <c r="B3">
        <v>0.125</v>
      </c>
      <c r="C3">
        <v>0.125</v>
      </c>
      <c r="D3">
        <v>0.125</v>
      </c>
      <c r="E3">
        <v>0.125</v>
      </c>
      <c r="F3">
        <v>0.125</v>
      </c>
    </row>
    <row r="4" spans="1:6" x14ac:dyDescent="0.25">
      <c r="A4" t="s">
        <v>23</v>
      </c>
      <c r="B4">
        <v>5</v>
      </c>
      <c r="C4">
        <v>5</v>
      </c>
      <c r="D4">
        <v>5</v>
      </c>
      <c r="E4">
        <v>5</v>
      </c>
      <c r="F4">
        <v>5</v>
      </c>
    </row>
    <row r="5" spans="1:6" x14ac:dyDescent="0.25">
      <c r="A5" s="10"/>
    </row>
    <row r="6" spans="1:6" x14ac:dyDescent="0.25">
      <c r="A6" s="10" t="s">
        <v>156</v>
      </c>
      <c r="B6" s="24">
        <v>10000</v>
      </c>
      <c r="C6" s="24">
        <v>10000</v>
      </c>
      <c r="D6" s="24">
        <v>10000</v>
      </c>
      <c r="E6" s="15">
        <v>10000</v>
      </c>
      <c r="F6" s="4">
        <v>10000</v>
      </c>
    </row>
    <row r="7" spans="1:6" x14ac:dyDescent="0.25">
      <c r="A7" t="s">
        <v>157</v>
      </c>
      <c r="B7" s="4">
        <v>0</v>
      </c>
      <c r="C7" s="4">
        <v>0</v>
      </c>
      <c r="D7" s="4">
        <v>0</v>
      </c>
      <c r="E7" s="4">
        <v>0</v>
      </c>
      <c r="F7" s="4">
        <v>0</v>
      </c>
    </row>
    <row r="8" spans="1:6" x14ac:dyDescent="0.25">
      <c r="A8" s="28" t="s">
        <v>180</v>
      </c>
      <c r="B8" s="15">
        <f>SUM(B6:B7)</f>
        <v>10000</v>
      </c>
      <c r="C8" s="15">
        <f t="shared" ref="C8:F8" si="0">SUM(C6:C7)</f>
        <v>10000</v>
      </c>
      <c r="D8" s="15">
        <f t="shared" si="0"/>
        <v>10000</v>
      </c>
      <c r="E8" s="15">
        <f t="shared" si="0"/>
        <v>10000</v>
      </c>
      <c r="F8" s="15">
        <f t="shared" si="0"/>
        <v>10000</v>
      </c>
    </row>
    <row r="9" spans="1:6" s="35" customFormat="1" x14ac:dyDescent="0.25">
      <c r="B9" s="33"/>
      <c r="C9" s="33"/>
      <c r="D9" s="33"/>
      <c r="E9" s="33"/>
      <c r="F9" s="33"/>
    </row>
    <row r="10" spans="1:6" x14ac:dyDescent="0.25">
      <c r="A10" s="9" t="s">
        <v>6</v>
      </c>
      <c r="B10" s="4"/>
      <c r="C10" s="4"/>
      <c r="D10" s="4"/>
      <c r="E10" s="4"/>
      <c r="F10" s="4"/>
    </row>
    <row r="11" spans="1:6" x14ac:dyDescent="0.25">
      <c r="A11" s="29" t="s">
        <v>60</v>
      </c>
      <c r="B11" s="4"/>
      <c r="C11" s="4"/>
      <c r="D11" s="4"/>
      <c r="E11" s="4"/>
      <c r="F11" s="4"/>
    </row>
    <row r="12" spans="1:6" x14ac:dyDescent="0.25">
      <c r="A12" s="10" t="s">
        <v>48</v>
      </c>
      <c r="B12" s="4">
        <v>0</v>
      </c>
      <c r="C12" s="4">
        <v>0</v>
      </c>
      <c r="D12" s="4">
        <v>0</v>
      </c>
      <c r="E12" s="4">
        <v>2500</v>
      </c>
      <c r="F12" s="4">
        <v>1070</v>
      </c>
    </row>
    <row r="13" spans="1:6" x14ac:dyDescent="0.25">
      <c r="A13" t="s">
        <v>29</v>
      </c>
      <c r="B13" s="4">
        <v>225</v>
      </c>
      <c r="C13" s="4">
        <v>270</v>
      </c>
      <c r="D13" s="4">
        <v>270</v>
      </c>
      <c r="E13" s="4">
        <v>0</v>
      </c>
      <c r="F13" s="4">
        <v>225</v>
      </c>
    </row>
    <row r="14" spans="1:6" x14ac:dyDescent="0.25">
      <c r="A14" t="s">
        <v>33</v>
      </c>
      <c r="B14" s="4">
        <v>3397</v>
      </c>
      <c r="C14" s="4">
        <v>2150</v>
      </c>
      <c r="D14" s="4">
        <v>1375</v>
      </c>
      <c r="E14" s="4">
        <v>2150</v>
      </c>
      <c r="F14" s="4">
        <v>2500</v>
      </c>
    </row>
    <row r="15" spans="1:6" x14ac:dyDescent="0.25">
      <c r="A15" t="s">
        <v>30</v>
      </c>
      <c r="B15" s="4">
        <v>0</v>
      </c>
      <c r="C15" s="4">
        <v>4006.92</v>
      </c>
      <c r="D15" s="4">
        <v>15504.42</v>
      </c>
      <c r="E15" s="4">
        <v>0</v>
      </c>
      <c r="F15" s="4">
        <v>15294</v>
      </c>
    </row>
    <row r="16" spans="1:6" x14ac:dyDescent="0.25">
      <c r="A16" t="s">
        <v>31</v>
      </c>
      <c r="B16" s="4">
        <v>10000</v>
      </c>
      <c r="C16" s="4">
        <v>7630.05</v>
      </c>
      <c r="D16" s="4">
        <v>3524.82</v>
      </c>
      <c r="E16" s="4">
        <v>0</v>
      </c>
      <c r="F16" s="4">
        <v>0</v>
      </c>
    </row>
    <row r="17" spans="1:6" x14ac:dyDescent="0.25">
      <c r="A17" t="s">
        <v>32</v>
      </c>
      <c r="B17" s="4">
        <v>1100</v>
      </c>
      <c r="C17" s="4">
        <v>1100</v>
      </c>
      <c r="D17" s="4">
        <v>1100</v>
      </c>
      <c r="E17" s="4">
        <v>1375</v>
      </c>
      <c r="F17" s="4">
        <v>1375</v>
      </c>
    </row>
    <row r="18" spans="1:6" s="11" customFormat="1" x14ac:dyDescent="0.25">
      <c r="A18" s="11" t="s">
        <v>109</v>
      </c>
      <c r="B18" s="15">
        <f t="shared" ref="B18:C18" si="1">SUM(B13:B17)</f>
        <v>14722</v>
      </c>
      <c r="C18" s="15">
        <f t="shared" si="1"/>
        <v>15156.970000000001</v>
      </c>
      <c r="D18" s="15">
        <f>SUM(D13:D17)</f>
        <v>21774.239999999998</v>
      </c>
      <c r="E18" s="15">
        <f>SUM(E12:E17)</f>
        <v>6025</v>
      </c>
      <c r="F18" s="15">
        <f>SUM(F12:F17)</f>
        <v>20464</v>
      </c>
    </row>
    <row r="19" spans="1:6" s="11" customFormat="1" x14ac:dyDescent="0.25">
      <c r="B19" s="15"/>
      <c r="C19" s="15"/>
      <c r="D19" s="15"/>
      <c r="E19" s="15"/>
      <c r="F19" s="15"/>
    </row>
    <row r="20" spans="1:6" x14ac:dyDescent="0.25">
      <c r="A20" s="43" t="s">
        <v>74</v>
      </c>
      <c r="B20" s="4"/>
      <c r="C20" s="4"/>
      <c r="D20" s="4"/>
      <c r="E20" s="4"/>
      <c r="F20" s="4"/>
    </row>
    <row r="21" spans="1:6" x14ac:dyDescent="0.25">
      <c r="A21" s="11" t="s">
        <v>40</v>
      </c>
      <c r="B21" s="15">
        <v>259</v>
      </c>
      <c r="C21" s="15"/>
      <c r="D21" s="15">
        <v>112</v>
      </c>
      <c r="E21" s="15"/>
      <c r="F21" s="15"/>
    </row>
    <row r="22" spans="1:6" x14ac:dyDescent="0.25">
      <c r="B22" s="4"/>
      <c r="C22" s="4"/>
      <c r="D22" s="4"/>
      <c r="E22" s="4"/>
      <c r="F22" s="4"/>
    </row>
    <row r="23" spans="1:6" x14ac:dyDescent="0.25">
      <c r="A23" s="43" t="s">
        <v>59</v>
      </c>
      <c r="B23" s="4"/>
      <c r="C23" s="4"/>
      <c r="D23" s="4"/>
      <c r="E23" s="4"/>
      <c r="F23" s="4"/>
    </row>
    <row r="24" spans="1:6" x14ac:dyDescent="0.25">
      <c r="A24" s="10" t="s">
        <v>107</v>
      </c>
      <c r="B24" s="4">
        <v>27967</v>
      </c>
      <c r="C24" s="4">
        <v>17033</v>
      </c>
      <c r="D24" s="4">
        <v>7900</v>
      </c>
      <c r="E24" s="4"/>
      <c r="F24" s="4">
        <v>1200</v>
      </c>
    </row>
    <row r="25" spans="1:6" x14ac:dyDescent="0.25">
      <c r="A25" s="11" t="s">
        <v>108</v>
      </c>
      <c r="B25" s="15">
        <f>B24</f>
        <v>27967</v>
      </c>
      <c r="C25" s="15">
        <f t="shared" ref="C25:F25" si="2">C24</f>
        <v>17033</v>
      </c>
      <c r="D25" s="15">
        <f t="shared" si="2"/>
        <v>7900</v>
      </c>
      <c r="E25" s="15">
        <f t="shared" si="2"/>
        <v>0</v>
      </c>
      <c r="F25" s="15">
        <f t="shared" si="2"/>
        <v>1200</v>
      </c>
    </row>
    <row r="26" spans="1:6" s="35" customFormat="1" x14ac:dyDescent="0.25">
      <c r="B26" s="33"/>
      <c r="C26" s="33"/>
      <c r="D26" s="33"/>
      <c r="E26" s="33"/>
      <c r="F26" s="33"/>
    </row>
    <row r="27" spans="1:6" s="17" customFormat="1" x14ac:dyDescent="0.25">
      <c r="A27" s="44" t="s">
        <v>78</v>
      </c>
      <c r="B27" s="25"/>
      <c r="C27" s="25"/>
      <c r="D27" s="25"/>
      <c r="E27" s="25"/>
      <c r="F27" s="25"/>
    </row>
    <row r="28" spans="1:6" x14ac:dyDescent="0.25">
      <c r="A28" t="s">
        <v>181</v>
      </c>
      <c r="B28" s="4">
        <f>SUM(B6+B18)</f>
        <v>24722</v>
      </c>
      <c r="C28" s="4">
        <f>SUM(C6+C18)</f>
        <v>25156.97</v>
      </c>
      <c r="D28" s="4">
        <f>SUM(D6+D18)</f>
        <v>31774.239999999998</v>
      </c>
      <c r="E28" s="4">
        <f>SUM(E6+E18)</f>
        <v>16025</v>
      </c>
      <c r="F28" s="4">
        <f>SUM(F6+F18)</f>
        <v>30464</v>
      </c>
    </row>
    <row r="29" spans="1:6" x14ac:dyDescent="0.25">
      <c r="A29" t="s">
        <v>182</v>
      </c>
      <c r="B29" s="4">
        <f>SUM(B7+B21)</f>
        <v>259</v>
      </c>
      <c r="C29" s="4">
        <f>SUM(C7+C21)</f>
        <v>0</v>
      </c>
      <c r="D29" s="4">
        <f>SUM(D7+D21)</f>
        <v>112</v>
      </c>
      <c r="E29" s="4">
        <v>0</v>
      </c>
      <c r="F29" s="4"/>
    </row>
    <row r="30" spans="1:6" x14ac:dyDescent="0.25">
      <c r="A30" s="1" t="s">
        <v>110</v>
      </c>
      <c r="B30" s="26">
        <f t="shared" ref="B30:C30" si="3">SUM(B28:B29)</f>
        <v>24981</v>
      </c>
      <c r="C30" s="26">
        <f t="shared" si="3"/>
        <v>25156.97</v>
      </c>
      <c r="D30" s="26">
        <f>SUM(D28:D29)</f>
        <v>31886.239999999998</v>
      </c>
      <c r="E30" s="26">
        <f>SUM(E28:E29)</f>
        <v>16025</v>
      </c>
      <c r="F30" s="26">
        <f>SUM(F28:F29)</f>
        <v>30464</v>
      </c>
    </row>
    <row r="31" spans="1:6" x14ac:dyDescent="0.25">
      <c r="B31" s="4"/>
      <c r="C31" s="4"/>
      <c r="D31" s="4"/>
      <c r="E31" s="4"/>
      <c r="F31" s="4"/>
    </row>
    <row r="32" spans="1:6" x14ac:dyDescent="0.25">
      <c r="A32" s="1" t="s">
        <v>41</v>
      </c>
      <c r="B32" s="26">
        <f>SUM(B24:B24)</f>
        <v>27967</v>
      </c>
      <c r="C32" s="26">
        <f>SUM(C24:C24)</f>
        <v>17033</v>
      </c>
      <c r="D32" s="26">
        <f>SUM(D24:D24)</f>
        <v>7900</v>
      </c>
      <c r="E32" s="26"/>
      <c r="F32" s="26">
        <v>1200</v>
      </c>
    </row>
    <row r="33" spans="1:6" x14ac:dyDescent="0.25">
      <c r="B33" s="4"/>
      <c r="C33" s="4"/>
      <c r="D33" s="4"/>
      <c r="E33" s="4"/>
      <c r="F33" s="4"/>
    </row>
    <row r="34" spans="1:6" ht="17.25" x14ac:dyDescent="0.4">
      <c r="A34" s="1" t="s">
        <v>22</v>
      </c>
      <c r="B34" s="56">
        <f t="shared" ref="B34:C34" si="4">SUM(B30+B32)</f>
        <v>52948</v>
      </c>
      <c r="C34" s="56">
        <f t="shared" si="4"/>
        <v>42189.97</v>
      </c>
      <c r="D34" s="56">
        <f>SUM(D30+D32)</f>
        <v>39786.239999999998</v>
      </c>
      <c r="E34" s="56">
        <f>SUM(E30:E32)</f>
        <v>16025</v>
      </c>
      <c r="F34" s="56">
        <f>SUM(F30+F32)</f>
        <v>31664</v>
      </c>
    </row>
    <row r="35" spans="1:6" s="17" customFormat="1" x14ac:dyDescent="0.25">
      <c r="B35" s="25"/>
      <c r="C35" s="25"/>
      <c r="D35" s="25"/>
      <c r="E35" s="25"/>
      <c r="F35" s="2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0" workbookViewId="0">
      <selection activeCell="A31" sqref="A31"/>
    </sheetView>
  </sheetViews>
  <sheetFormatPr defaultRowHeight="15" x14ac:dyDescent="0.25"/>
  <cols>
    <col min="1" max="1" width="43.85546875" style="6" customWidth="1"/>
    <col min="2" max="2" width="23.5703125" customWidth="1"/>
    <col min="3" max="3" width="26.5703125" customWidth="1"/>
    <col min="4" max="4" width="16.85546875" customWidth="1"/>
    <col min="5" max="5" width="14.42578125" customWidth="1"/>
    <col min="6" max="6" width="14.5703125" customWidth="1"/>
  </cols>
  <sheetData>
    <row r="1" spans="1:6" s="64" customFormat="1" x14ac:dyDescent="0.25">
      <c r="A1" s="63" t="s">
        <v>115</v>
      </c>
      <c r="B1" s="63" t="s">
        <v>1</v>
      </c>
      <c r="C1" s="64" t="s">
        <v>2</v>
      </c>
      <c r="D1" s="64" t="s">
        <v>3</v>
      </c>
      <c r="E1" s="64" t="s">
        <v>4</v>
      </c>
      <c r="F1" s="64" t="s">
        <v>5</v>
      </c>
    </row>
    <row r="2" spans="1:6" ht="45" x14ac:dyDescent="0.25">
      <c r="A2" s="9" t="s">
        <v>150</v>
      </c>
      <c r="B2" s="6" t="s">
        <v>18</v>
      </c>
      <c r="C2" s="6" t="s">
        <v>126</v>
      </c>
      <c r="D2" s="6" t="s">
        <v>18</v>
      </c>
      <c r="E2" s="6" t="s">
        <v>18</v>
      </c>
      <c r="F2" s="6" t="s">
        <v>18</v>
      </c>
    </row>
    <row r="3" spans="1:6" x14ac:dyDescent="0.25">
      <c r="A3" s="10" t="s">
        <v>7</v>
      </c>
      <c r="B3" t="s">
        <v>103</v>
      </c>
      <c r="C3" t="s">
        <v>103</v>
      </c>
      <c r="D3">
        <v>0.25</v>
      </c>
      <c r="E3">
        <v>0.25</v>
      </c>
      <c r="F3">
        <v>0.25</v>
      </c>
    </row>
    <row r="4" spans="1:6" x14ac:dyDescent="0.25">
      <c r="A4" s="6" t="s">
        <v>23</v>
      </c>
      <c r="B4">
        <v>10</v>
      </c>
      <c r="C4">
        <v>10</v>
      </c>
      <c r="D4">
        <v>10</v>
      </c>
      <c r="E4">
        <v>10</v>
      </c>
      <c r="F4">
        <v>10</v>
      </c>
    </row>
    <row r="5" spans="1:6" x14ac:dyDescent="0.25">
      <c r="A5" s="10"/>
    </row>
    <row r="6" spans="1:6" x14ac:dyDescent="0.25">
      <c r="A6" s="10" t="s">
        <v>156</v>
      </c>
      <c r="B6" s="4">
        <v>14637</v>
      </c>
      <c r="C6" s="4">
        <v>16334</v>
      </c>
      <c r="D6" s="4"/>
      <c r="E6" s="4"/>
      <c r="F6" s="4"/>
    </row>
    <row r="7" spans="1:6" x14ac:dyDescent="0.25">
      <c r="A7" s="6" t="s">
        <v>186</v>
      </c>
      <c r="B7" s="4">
        <v>0</v>
      </c>
      <c r="C7" s="4">
        <v>0</v>
      </c>
      <c r="D7" s="4">
        <v>18392</v>
      </c>
      <c r="E7" s="4">
        <v>12431</v>
      </c>
      <c r="F7" s="4">
        <v>14560</v>
      </c>
    </row>
    <row r="8" spans="1:6" x14ac:dyDescent="0.25">
      <c r="A8" s="9" t="s">
        <v>183</v>
      </c>
      <c r="B8" s="26">
        <v>14637</v>
      </c>
      <c r="C8" s="26">
        <f>SUM(C6:C7)</f>
        <v>16334</v>
      </c>
      <c r="D8" s="26">
        <f t="shared" ref="D8:F8" si="0">SUM(D6:D7)</f>
        <v>18392</v>
      </c>
      <c r="E8" s="26">
        <f t="shared" si="0"/>
        <v>12431</v>
      </c>
      <c r="F8" s="26">
        <f t="shared" si="0"/>
        <v>14560</v>
      </c>
    </row>
    <row r="9" spans="1:6" s="35" customFormat="1" x14ac:dyDescent="0.25">
      <c r="A9" s="34"/>
      <c r="B9" s="34"/>
    </row>
    <row r="10" spans="1:6" s="44" customFormat="1" x14ac:dyDescent="0.25">
      <c r="A10" s="46" t="s">
        <v>6</v>
      </c>
      <c r="B10" s="46"/>
    </row>
    <row r="11" spans="1:6" s="44" customFormat="1" x14ac:dyDescent="0.25">
      <c r="A11" s="47" t="s">
        <v>60</v>
      </c>
      <c r="B11" s="46"/>
    </row>
    <row r="12" spans="1:6" ht="45" x14ac:dyDescent="0.25">
      <c r="A12" s="6" t="s">
        <v>187</v>
      </c>
      <c r="D12" s="4">
        <v>27084.11</v>
      </c>
      <c r="E12" s="4">
        <v>4656</v>
      </c>
    </row>
    <row r="13" spans="1:6" x14ac:dyDescent="0.25">
      <c r="A13" s="6" t="s">
        <v>125</v>
      </c>
      <c r="C13" t="s">
        <v>113</v>
      </c>
      <c r="D13" t="s">
        <v>113</v>
      </c>
      <c r="E13" t="s">
        <v>113</v>
      </c>
      <c r="F13" t="s">
        <v>113</v>
      </c>
    </row>
    <row r="15" spans="1:6" x14ac:dyDescent="0.25">
      <c r="A15" s="6" t="s">
        <v>74</v>
      </c>
    </row>
    <row r="17" spans="1:6" x14ac:dyDescent="0.25">
      <c r="A17" s="6" t="s">
        <v>59</v>
      </c>
    </row>
    <row r="18" spans="1:6" s="35" customFormat="1" x14ac:dyDescent="0.25">
      <c r="A18" s="34"/>
    </row>
    <row r="19" spans="1:6" x14ac:dyDescent="0.25">
      <c r="A19" s="9" t="s">
        <v>78</v>
      </c>
    </row>
    <row r="20" spans="1:6" ht="30" x14ac:dyDescent="0.25">
      <c r="A20" s="6" t="s">
        <v>184</v>
      </c>
      <c r="B20" s="5">
        <f>SUM(B6+B12)</f>
        <v>14637</v>
      </c>
      <c r="C20" s="5">
        <f>SUM(C6+C12)</f>
        <v>16334</v>
      </c>
      <c r="D20" s="5">
        <f>SUM(D6+D12)</f>
        <v>27084.11</v>
      </c>
      <c r="E20" s="5">
        <f>SUM(E6+E12)</f>
        <v>4656</v>
      </c>
      <c r="F20" s="5">
        <f>SUM(F6+F12)</f>
        <v>0</v>
      </c>
    </row>
    <row r="21" spans="1:6" ht="30" x14ac:dyDescent="0.25">
      <c r="A21" s="6" t="s">
        <v>185</v>
      </c>
      <c r="B21" s="5">
        <f>B7</f>
        <v>0</v>
      </c>
      <c r="C21" s="5">
        <f t="shared" ref="C21:F21" si="1">C7</f>
        <v>0</v>
      </c>
      <c r="D21" s="5">
        <f t="shared" si="1"/>
        <v>18392</v>
      </c>
      <c r="E21" s="5">
        <f t="shared" si="1"/>
        <v>12431</v>
      </c>
      <c r="F21" s="5">
        <f t="shared" si="1"/>
        <v>14560</v>
      </c>
    </row>
    <row r="22" spans="1:6" ht="17.25" x14ac:dyDescent="0.4">
      <c r="A22" s="9" t="s">
        <v>111</v>
      </c>
      <c r="B22" s="18">
        <f>SUM(B20:B21)</f>
        <v>14637</v>
      </c>
      <c r="C22" s="18">
        <f t="shared" ref="C22:F22" si="2">SUM(C20:C21)</f>
        <v>16334</v>
      </c>
      <c r="D22" s="18">
        <f t="shared" si="2"/>
        <v>45476.11</v>
      </c>
      <c r="E22" s="18">
        <f t="shared" si="2"/>
        <v>17087</v>
      </c>
      <c r="F22" s="18">
        <f t="shared" si="2"/>
        <v>14560</v>
      </c>
    </row>
    <row r="24" spans="1:6" x14ac:dyDescent="0.25">
      <c r="A24" s="9" t="s">
        <v>112</v>
      </c>
      <c r="B24" s="68">
        <v>0</v>
      </c>
      <c r="C24" s="68">
        <v>0</v>
      </c>
      <c r="D24" s="68">
        <v>0</v>
      </c>
      <c r="E24" s="68">
        <v>0</v>
      </c>
      <c r="F24" s="68">
        <v>0</v>
      </c>
    </row>
    <row r="26" spans="1:6" ht="17.25" x14ac:dyDescent="0.4">
      <c r="A26" s="9" t="s">
        <v>22</v>
      </c>
      <c r="B26" s="18">
        <f>SUM(B22:B24)</f>
        <v>14637</v>
      </c>
      <c r="C26" s="18">
        <f t="shared" ref="C26:F26" si="3">SUM(C22:C24)</f>
        <v>16334</v>
      </c>
      <c r="D26" s="18">
        <f t="shared" si="3"/>
        <v>45476.11</v>
      </c>
      <c r="E26" s="18">
        <f t="shared" si="3"/>
        <v>17087</v>
      </c>
      <c r="F26" s="18">
        <f t="shared" si="3"/>
        <v>14560</v>
      </c>
    </row>
    <row r="27" spans="1:6" s="35" customFormat="1" x14ac:dyDescent="0.25">
      <c r="A27" s="34"/>
    </row>
    <row r="29" spans="1:6" ht="75" x14ac:dyDescent="0.25">
      <c r="A29" s="6" t="s">
        <v>127</v>
      </c>
    </row>
    <row r="31" spans="1:6" ht="45" x14ac:dyDescent="0.25">
      <c r="A31" s="6" t="s">
        <v>189</v>
      </c>
    </row>
    <row r="33" spans="1:1" ht="30" x14ac:dyDescent="0.25">
      <c r="A33" s="6"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workbookViewId="0">
      <selection activeCell="C27" sqref="C27"/>
    </sheetView>
  </sheetViews>
  <sheetFormatPr defaultRowHeight="15" x14ac:dyDescent="0.25"/>
  <cols>
    <col min="1" max="1" width="48.7109375" customWidth="1"/>
    <col min="2" max="2" width="21.7109375" style="6" customWidth="1"/>
    <col min="3" max="3" width="18.85546875" customWidth="1"/>
    <col min="4" max="4" width="19.5703125" customWidth="1"/>
    <col min="5" max="5" width="27.5703125" customWidth="1"/>
    <col min="6" max="6" width="20.28515625" customWidth="1"/>
    <col min="7" max="7" width="18.42578125" customWidth="1"/>
  </cols>
  <sheetData>
    <row r="1" spans="1:6" s="62" customFormat="1" x14ac:dyDescent="0.25">
      <c r="A1" s="64" t="s">
        <v>0</v>
      </c>
      <c r="B1" s="63" t="s">
        <v>1</v>
      </c>
      <c r="C1" s="64" t="s">
        <v>2</v>
      </c>
      <c r="D1" s="64" t="s">
        <v>3</v>
      </c>
      <c r="E1" s="64" t="s">
        <v>4</v>
      </c>
      <c r="F1" s="64" t="s">
        <v>5</v>
      </c>
    </row>
    <row r="2" spans="1:6" x14ac:dyDescent="0.25">
      <c r="A2" s="1" t="s">
        <v>150</v>
      </c>
    </row>
    <row r="3" spans="1:6" ht="30" x14ac:dyDescent="0.25">
      <c r="A3" s="2" t="s">
        <v>7</v>
      </c>
      <c r="B3" s="8" t="s">
        <v>10</v>
      </c>
      <c r="C3">
        <v>4</v>
      </c>
      <c r="D3">
        <v>4</v>
      </c>
      <c r="E3" t="s">
        <v>11</v>
      </c>
      <c r="F3">
        <v>5</v>
      </c>
    </row>
    <row r="4" spans="1:6" x14ac:dyDescent="0.25">
      <c r="A4" t="s">
        <v>23</v>
      </c>
      <c r="B4" s="6">
        <v>160</v>
      </c>
      <c r="C4">
        <v>160</v>
      </c>
      <c r="D4">
        <v>160</v>
      </c>
      <c r="E4">
        <v>200</v>
      </c>
      <c r="F4">
        <v>200</v>
      </c>
    </row>
    <row r="6" spans="1:6" x14ac:dyDescent="0.25">
      <c r="A6" t="s">
        <v>151</v>
      </c>
      <c r="B6" s="7">
        <v>178190</v>
      </c>
      <c r="C6" s="4">
        <v>181309</v>
      </c>
      <c r="D6" s="5">
        <v>172150</v>
      </c>
      <c r="E6" s="5">
        <v>176254</v>
      </c>
      <c r="F6" s="5">
        <v>184526</v>
      </c>
    </row>
    <row r="7" spans="1:6" x14ac:dyDescent="0.25">
      <c r="A7" t="s">
        <v>152</v>
      </c>
    </row>
    <row r="8" spans="1:6" s="1" customFormat="1" x14ac:dyDescent="0.25">
      <c r="A8" s="11" t="s">
        <v>153</v>
      </c>
      <c r="B8" s="57">
        <f>SUM(B6:B7)</f>
        <v>178190</v>
      </c>
      <c r="C8" s="57">
        <f t="shared" ref="C8:F8" si="0">SUM(C6:C7)</f>
        <v>181309</v>
      </c>
      <c r="D8" s="57">
        <f t="shared" si="0"/>
        <v>172150</v>
      </c>
      <c r="E8" s="57">
        <f t="shared" si="0"/>
        <v>176254</v>
      </c>
      <c r="F8" s="57">
        <f t="shared" si="0"/>
        <v>184526</v>
      </c>
    </row>
    <row r="9" spans="1:6" s="35" customFormat="1" x14ac:dyDescent="0.25">
      <c r="B9" s="34"/>
    </row>
    <row r="10" spans="1:6" x14ac:dyDescent="0.25">
      <c r="A10" s="1" t="s">
        <v>92</v>
      </c>
      <c r="C10" s="5"/>
      <c r="D10" s="5"/>
      <c r="E10" s="5"/>
      <c r="F10" s="5"/>
    </row>
    <row r="11" spans="1:6" x14ac:dyDescent="0.25">
      <c r="A11" s="43" t="s">
        <v>60</v>
      </c>
      <c r="C11" s="5"/>
      <c r="D11" s="5"/>
      <c r="E11" s="5"/>
      <c r="F11" s="5"/>
    </row>
    <row r="12" spans="1:6" s="11" customFormat="1" x14ac:dyDescent="0.25">
      <c r="A12" s="42" t="s">
        <v>70</v>
      </c>
      <c r="B12" s="27">
        <v>54130</v>
      </c>
      <c r="C12" s="4">
        <v>54850</v>
      </c>
      <c r="D12" s="4">
        <v>16344</v>
      </c>
      <c r="E12" s="4">
        <v>1900</v>
      </c>
      <c r="F12" s="4">
        <v>33067</v>
      </c>
    </row>
    <row r="13" spans="1:6" s="11" customFormat="1" x14ac:dyDescent="0.25">
      <c r="A13" s="41" t="s">
        <v>71</v>
      </c>
      <c r="B13" s="48">
        <f>B12</f>
        <v>54130</v>
      </c>
      <c r="C13" s="48">
        <f t="shared" ref="C13:F13" si="1">C12</f>
        <v>54850</v>
      </c>
      <c r="D13" s="48">
        <f t="shared" si="1"/>
        <v>16344</v>
      </c>
      <c r="E13" s="48">
        <f t="shared" si="1"/>
        <v>1900</v>
      </c>
      <c r="F13" s="48">
        <f t="shared" si="1"/>
        <v>33067</v>
      </c>
    </row>
    <row r="14" spans="1:6" s="11" customFormat="1" x14ac:dyDescent="0.25">
      <c r="A14" s="42"/>
      <c r="B14" s="27"/>
      <c r="C14" s="4"/>
      <c r="D14" s="4"/>
      <c r="E14" s="4"/>
      <c r="F14" s="4"/>
    </row>
    <row r="15" spans="1:6" x14ac:dyDescent="0.25">
      <c r="A15" s="43" t="s">
        <v>74</v>
      </c>
      <c r="B15" s="27"/>
      <c r="C15" s="4"/>
      <c r="D15" s="4"/>
      <c r="E15" s="4"/>
      <c r="F15" s="4"/>
    </row>
    <row r="16" spans="1:6" x14ac:dyDescent="0.25">
      <c r="A16" t="s">
        <v>79</v>
      </c>
      <c r="B16" s="27">
        <v>98885</v>
      </c>
      <c r="C16" s="4">
        <v>98885</v>
      </c>
      <c r="D16" s="4">
        <v>98885</v>
      </c>
      <c r="E16" s="4">
        <v>98885</v>
      </c>
      <c r="F16" s="4">
        <v>98885</v>
      </c>
    </row>
    <row r="17" spans="1:6" s="11" customFormat="1" x14ac:dyDescent="0.25">
      <c r="A17" s="11" t="s">
        <v>75</v>
      </c>
      <c r="B17" s="48">
        <f>B16</f>
        <v>98885</v>
      </c>
      <c r="C17" s="48">
        <f t="shared" ref="C17:F17" si="2">C16</f>
        <v>98885</v>
      </c>
      <c r="D17" s="48">
        <f t="shared" si="2"/>
        <v>98885</v>
      </c>
      <c r="E17" s="48">
        <f t="shared" si="2"/>
        <v>98885</v>
      </c>
      <c r="F17" s="48">
        <f t="shared" si="2"/>
        <v>98885</v>
      </c>
    </row>
    <row r="18" spans="1:6" x14ac:dyDescent="0.25">
      <c r="B18" s="27"/>
      <c r="C18" s="4"/>
      <c r="D18" s="4"/>
      <c r="E18" s="4"/>
      <c r="F18" s="4"/>
    </row>
    <row r="19" spans="1:6" x14ac:dyDescent="0.25">
      <c r="A19" s="43" t="s">
        <v>59</v>
      </c>
      <c r="B19" s="27"/>
      <c r="C19" s="4"/>
      <c r="D19" s="4"/>
      <c r="E19" s="4"/>
      <c r="F19" s="4"/>
    </row>
    <row r="20" spans="1:6" x14ac:dyDescent="0.25">
      <c r="A20" t="s">
        <v>154</v>
      </c>
      <c r="B20" s="27">
        <v>219926</v>
      </c>
      <c r="C20" s="4">
        <v>268253</v>
      </c>
      <c r="D20" s="4">
        <v>277558</v>
      </c>
      <c r="E20" s="4">
        <v>329182</v>
      </c>
      <c r="F20" s="4">
        <v>321078</v>
      </c>
    </row>
    <row r="21" spans="1:6" s="11" customFormat="1" x14ac:dyDescent="0.25">
      <c r="A21" s="11" t="s">
        <v>76</v>
      </c>
      <c r="B21" s="48">
        <f>B20</f>
        <v>219926</v>
      </c>
      <c r="C21" s="48">
        <f t="shared" ref="C21:F21" si="3">C20</f>
        <v>268253</v>
      </c>
      <c r="D21" s="48">
        <f t="shared" si="3"/>
        <v>277558</v>
      </c>
      <c r="E21" s="48">
        <f t="shared" si="3"/>
        <v>329182</v>
      </c>
      <c r="F21" s="48">
        <f t="shared" si="3"/>
        <v>321078</v>
      </c>
    </row>
    <row r="22" spans="1:6" s="35" customFormat="1" x14ac:dyDescent="0.25">
      <c r="B22" s="49"/>
      <c r="C22" s="33"/>
      <c r="D22" s="33"/>
      <c r="E22" s="33"/>
      <c r="F22" s="33"/>
    </row>
    <row r="23" spans="1:6" s="17" customFormat="1" x14ac:dyDescent="0.25">
      <c r="A23" s="44" t="s">
        <v>78</v>
      </c>
      <c r="B23" s="50"/>
      <c r="C23" s="25"/>
      <c r="D23" s="25"/>
      <c r="E23" s="25"/>
      <c r="F23" s="25"/>
    </row>
    <row r="24" spans="1:6" x14ac:dyDescent="0.25">
      <c r="A24" t="s">
        <v>155</v>
      </c>
      <c r="B24" s="27">
        <f>SUM(B8+B12)</f>
        <v>232320</v>
      </c>
      <c r="C24" s="27">
        <f t="shared" ref="C24:F24" si="4">SUM(C8+C12)</f>
        <v>236159</v>
      </c>
      <c r="D24" s="27">
        <f t="shared" si="4"/>
        <v>188494</v>
      </c>
      <c r="E24" s="27">
        <f t="shared" si="4"/>
        <v>178154</v>
      </c>
      <c r="F24" s="27">
        <f t="shared" si="4"/>
        <v>217593</v>
      </c>
    </row>
    <row r="25" spans="1:6" x14ac:dyDescent="0.25">
      <c r="A25" t="s">
        <v>72</v>
      </c>
      <c r="B25" s="27">
        <v>98885</v>
      </c>
      <c r="C25" s="4">
        <v>98885</v>
      </c>
      <c r="D25" s="4">
        <v>98885</v>
      </c>
      <c r="E25" s="4">
        <v>98885</v>
      </c>
      <c r="F25" s="4">
        <v>98885</v>
      </c>
    </row>
    <row r="26" spans="1:6" x14ac:dyDescent="0.25">
      <c r="A26" s="1" t="s">
        <v>73</v>
      </c>
      <c r="B26" s="51">
        <f>SUM(B24:B25)</f>
        <v>331205</v>
      </c>
      <c r="C26" s="26">
        <v>335045</v>
      </c>
      <c r="D26" s="26">
        <f>SUM(D24:D25)</f>
        <v>287379</v>
      </c>
      <c r="E26" s="26">
        <f>SUM(E24:E25)</f>
        <v>277039</v>
      </c>
      <c r="F26" s="26">
        <f>SUM(F24:F25)</f>
        <v>316478</v>
      </c>
    </row>
    <row r="27" spans="1:6" x14ac:dyDescent="0.25">
      <c r="B27" s="27"/>
      <c r="C27" s="4"/>
      <c r="D27" s="4"/>
      <c r="E27" s="4"/>
      <c r="F27" s="4"/>
    </row>
    <row r="28" spans="1:6" x14ac:dyDescent="0.25">
      <c r="A28" s="1" t="s">
        <v>77</v>
      </c>
      <c r="B28" s="45">
        <f>B20</f>
        <v>219926</v>
      </c>
      <c r="C28" s="45">
        <f t="shared" ref="C28:F28" si="5">C20</f>
        <v>268253</v>
      </c>
      <c r="D28" s="45">
        <f t="shared" si="5"/>
        <v>277558</v>
      </c>
      <c r="E28" s="45">
        <f t="shared" si="5"/>
        <v>329182</v>
      </c>
      <c r="F28" s="45">
        <f t="shared" si="5"/>
        <v>321078</v>
      </c>
    </row>
    <row r="29" spans="1:6" x14ac:dyDescent="0.25">
      <c r="B29" s="27"/>
      <c r="C29" s="4"/>
      <c r="D29" s="4"/>
      <c r="E29" s="4"/>
      <c r="F29" s="4"/>
    </row>
    <row r="30" spans="1:6" ht="17.25" x14ac:dyDescent="0.4">
      <c r="A30" s="1" t="s">
        <v>22</v>
      </c>
      <c r="B30" s="52">
        <f>SUM(B26+B28)</f>
        <v>551131</v>
      </c>
      <c r="C30" s="52">
        <f t="shared" ref="C30:F30" si="6">SUM(C26+C28)</f>
        <v>603298</v>
      </c>
      <c r="D30" s="52">
        <f t="shared" si="6"/>
        <v>564937</v>
      </c>
      <c r="E30" s="52">
        <f t="shared" si="6"/>
        <v>606221</v>
      </c>
      <c r="F30" s="52">
        <f t="shared" si="6"/>
        <v>637556</v>
      </c>
    </row>
    <row r="31" spans="1:6" s="35" customFormat="1" x14ac:dyDescent="0.25">
      <c r="B31" s="34"/>
    </row>
    <row r="32" spans="1:6" x14ac:dyDescent="0.25">
      <c r="A32" t="s">
        <v>8</v>
      </c>
      <c r="B32" s="6">
        <v>11</v>
      </c>
      <c r="C32">
        <v>26</v>
      </c>
      <c r="D32">
        <v>2</v>
      </c>
      <c r="E32">
        <v>2</v>
      </c>
      <c r="F32">
        <v>5</v>
      </c>
    </row>
    <row r="33" spans="1:6" x14ac:dyDescent="0.25">
      <c r="A33" t="s">
        <v>9</v>
      </c>
      <c r="B33" s="6">
        <v>141</v>
      </c>
      <c r="C33">
        <v>167</v>
      </c>
      <c r="D33">
        <v>169</v>
      </c>
      <c r="E33">
        <v>171</v>
      </c>
      <c r="F33">
        <v>176</v>
      </c>
    </row>
  </sheetData>
  <pageMargins left="0.7" right="0.7" top="0.75" bottom="0.7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activeCell="G12" sqref="G12"/>
    </sheetView>
  </sheetViews>
  <sheetFormatPr defaultRowHeight="15" x14ac:dyDescent="0.25"/>
  <cols>
    <col min="1" max="1" width="35.7109375" customWidth="1"/>
    <col min="2" max="2" width="17.28515625" customWidth="1"/>
    <col min="3" max="3" width="17" customWidth="1"/>
    <col min="4" max="4" width="18.28515625" customWidth="1"/>
    <col min="5" max="5" width="17.28515625" customWidth="1"/>
    <col min="6" max="6" width="18.85546875" customWidth="1"/>
  </cols>
  <sheetData>
    <row r="1" spans="1:6" s="61" customFormat="1" ht="34.5" customHeight="1" x14ac:dyDescent="0.25">
      <c r="A1" s="65" t="s">
        <v>116</v>
      </c>
      <c r="B1" s="61" t="s">
        <v>1</v>
      </c>
      <c r="C1" s="61" t="s">
        <v>2</v>
      </c>
      <c r="D1" s="61" t="s">
        <v>3</v>
      </c>
      <c r="E1" s="61" t="s">
        <v>4</v>
      </c>
      <c r="F1" s="61" t="s">
        <v>5</v>
      </c>
    </row>
    <row r="2" spans="1:6" x14ac:dyDescent="0.25">
      <c r="A2" s="9" t="s">
        <v>150</v>
      </c>
    </row>
    <row r="3" spans="1:6" x14ac:dyDescent="0.25">
      <c r="A3" s="10" t="s">
        <v>7</v>
      </c>
      <c r="B3">
        <v>0.375</v>
      </c>
      <c r="C3">
        <v>0.375</v>
      </c>
      <c r="D3">
        <v>0.375</v>
      </c>
      <c r="E3">
        <v>0.375</v>
      </c>
      <c r="F3">
        <v>0.375</v>
      </c>
    </row>
    <row r="4" spans="1:6" x14ac:dyDescent="0.25">
      <c r="A4" s="6" t="s">
        <v>23</v>
      </c>
      <c r="B4">
        <v>15</v>
      </c>
      <c r="C4">
        <v>15</v>
      </c>
      <c r="D4">
        <v>15</v>
      </c>
      <c r="E4">
        <v>17</v>
      </c>
      <c r="F4">
        <v>15</v>
      </c>
    </row>
    <row r="5" spans="1:6" x14ac:dyDescent="0.25">
      <c r="A5" s="6"/>
    </row>
    <row r="6" spans="1:6" x14ac:dyDescent="0.25">
      <c r="A6" s="10" t="s">
        <v>156</v>
      </c>
      <c r="B6" s="4">
        <f>25989*0.7</f>
        <v>18192.3</v>
      </c>
      <c r="C6" s="4">
        <f>28036*0.7</f>
        <v>19625.199999999997</v>
      </c>
      <c r="D6" s="4">
        <f>29273*0.7</f>
        <v>20491.099999999999</v>
      </c>
      <c r="E6" s="4">
        <f>25469*0.7</f>
        <v>17828.3</v>
      </c>
      <c r="F6" s="4">
        <f>24591*0.7</f>
        <v>17213.699999999997</v>
      </c>
    </row>
    <row r="7" spans="1:6" ht="30" x14ac:dyDescent="0.25">
      <c r="A7" s="6" t="s">
        <v>190</v>
      </c>
      <c r="B7" s="4">
        <v>17318</v>
      </c>
      <c r="C7" s="4">
        <v>18287</v>
      </c>
      <c r="D7" s="4">
        <v>19506</v>
      </c>
      <c r="E7" s="4">
        <v>17792</v>
      </c>
      <c r="F7" s="4">
        <v>18879</v>
      </c>
    </row>
    <row r="8" spans="1:6" ht="30" x14ac:dyDescent="0.25">
      <c r="A8" s="28" t="s">
        <v>158</v>
      </c>
      <c r="B8" s="15">
        <f>SUM(B6:B7)</f>
        <v>35510.300000000003</v>
      </c>
      <c r="C8" s="15">
        <f t="shared" ref="C8:F8" si="0">SUM(C6:C7)</f>
        <v>37912.199999999997</v>
      </c>
      <c r="D8" s="15">
        <f t="shared" si="0"/>
        <v>39997.1</v>
      </c>
      <c r="E8" s="15">
        <f t="shared" si="0"/>
        <v>35620.300000000003</v>
      </c>
      <c r="F8" s="15">
        <f t="shared" si="0"/>
        <v>36092.699999999997</v>
      </c>
    </row>
    <row r="9" spans="1:6" s="35" customFormat="1" x14ac:dyDescent="0.25">
      <c r="A9" s="34"/>
    </row>
    <row r="10" spans="1:6" ht="30" x14ac:dyDescent="0.25">
      <c r="A10" s="9" t="s">
        <v>118</v>
      </c>
    </row>
    <row r="11" spans="1:6" x14ac:dyDescent="0.25">
      <c r="A11" s="29" t="s">
        <v>60</v>
      </c>
    </row>
    <row r="12" spans="1:6" ht="45" x14ac:dyDescent="0.25">
      <c r="A12" s="22" t="s">
        <v>192</v>
      </c>
      <c r="B12" s="4"/>
      <c r="C12" s="4"/>
      <c r="D12" s="4"/>
      <c r="E12" s="4">
        <v>12087</v>
      </c>
      <c r="F12" s="4"/>
    </row>
    <row r="13" spans="1:6" x14ac:dyDescent="0.25">
      <c r="A13" s="8"/>
      <c r="B13" s="4"/>
      <c r="C13" s="4"/>
      <c r="D13" s="4"/>
      <c r="E13" s="4"/>
      <c r="F13" s="4"/>
    </row>
    <row r="14" spans="1:6" ht="30" x14ac:dyDescent="0.25">
      <c r="A14" s="16" t="s">
        <v>117</v>
      </c>
      <c r="B14" s="15">
        <f t="shared" ref="B14:D14" si="1">B12</f>
        <v>0</v>
      </c>
      <c r="C14" s="15">
        <f t="shared" si="1"/>
        <v>0</v>
      </c>
      <c r="D14" s="15">
        <f t="shared" si="1"/>
        <v>0</v>
      </c>
      <c r="E14" s="15">
        <f>E12</f>
        <v>12087</v>
      </c>
      <c r="F14" s="15">
        <f t="shared" ref="F14" si="2">F12</f>
        <v>0</v>
      </c>
    </row>
    <row r="15" spans="1:6" x14ac:dyDescent="0.25">
      <c r="A15" s="46"/>
      <c r="B15" s="4"/>
      <c r="C15" s="4"/>
      <c r="D15" s="4"/>
      <c r="E15" s="4"/>
      <c r="F15" s="4"/>
    </row>
    <row r="16" spans="1:6" x14ac:dyDescent="0.25">
      <c r="A16" s="47" t="s">
        <v>74</v>
      </c>
      <c r="B16" s="4"/>
      <c r="C16" s="4"/>
      <c r="D16" s="4"/>
      <c r="E16" s="4"/>
      <c r="F16" s="4"/>
    </row>
    <row r="17" spans="1:6" x14ac:dyDescent="0.25">
      <c r="A17" s="10"/>
    </row>
    <row r="18" spans="1:6" ht="45" x14ac:dyDescent="0.25">
      <c r="A18" s="28" t="s">
        <v>119</v>
      </c>
    </row>
    <row r="19" spans="1:6" x14ac:dyDescent="0.25">
      <c r="A19" s="9"/>
    </row>
    <row r="20" spans="1:6" x14ac:dyDescent="0.25">
      <c r="A20" s="29" t="s">
        <v>59</v>
      </c>
    </row>
    <row r="21" spans="1:6" x14ac:dyDescent="0.25">
      <c r="A21" s="10"/>
    </row>
    <row r="22" spans="1:6" ht="45" x14ac:dyDescent="0.25">
      <c r="A22" s="28" t="s">
        <v>120</v>
      </c>
    </row>
    <row r="23" spans="1:6" x14ac:dyDescent="0.25">
      <c r="A23" s="34"/>
    </row>
    <row r="24" spans="1:6" x14ac:dyDescent="0.25">
      <c r="A24" s="38" t="s">
        <v>78</v>
      </c>
    </row>
    <row r="25" spans="1:6" ht="45" x14ac:dyDescent="0.25">
      <c r="A25" s="6" t="s">
        <v>121</v>
      </c>
    </row>
    <row r="26" spans="1:6" ht="45" x14ac:dyDescent="0.25">
      <c r="A26" s="6" t="s">
        <v>122</v>
      </c>
    </row>
    <row r="27" spans="1:6" ht="45" x14ac:dyDescent="0.25">
      <c r="A27" s="9" t="s">
        <v>123</v>
      </c>
    </row>
    <row r="28" spans="1:6" x14ac:dyDescent="0.25">
      <c r="A28" s="6"/>
    </row>
    <row r="29" spans="1:6" ht="45" x14ac:dyDescent="0.25">
      <c r="A29" s="9" t="s">
        <v>124</v>
      </c>
    </row>
    <row r="30" spans="1:6" x14ac:dyDescent="0.25">
      <c r="A30" s="6"/>
    </row>
    <row r="31" spans="1:6" x14ac:dyDescent="0.25">
      <c r="A31" s="9" t="s">
        <v>22</v>
      </c>
      <c r="B31" s="5">
        <f>SUM(B8+B14)</f>
        <v>35510.300000000003</v>
      </c>
      <c r="C31" s="5">
        <f t="shared" ref="C31:F31" si="3">SUM(C8+C14)</f>
        <v>37912.199999999997</v>
      </c>
      <c r="D31" s="5">
        <f t="shared" si="3"/>
        <v>39997.1</v>
      </c>
      <c r="E31" s="5">
        <f t="shared" si="3"/>
        <v>47707.3</v>
      </c>
      <c r="F31" s="5">
        <f t="shared" si="3"/>
        <v>36092.699999999997</v>
      </c>
    </row>
    <row r="32" spans="1:6" x14ac:dyDescent="0.25">
      <c r="B32" s="5">
        <f t="shared" ref="B32:F32" si="4">SUM(B9+B15)</f>
        <v>0</v>
      </c>
      <c r="C32" s="5">
        <f t="shared" si="4"/>
        <v>0</v>
      </c>
      <c r="D32" s="5">
        <f t="shared" si="4"/>
        <v>0</v>
      </c>
      <c r="E32" s="5">
        <f t="shared" si="4"/>
        <v>0</v>
      </c>
      <c r="F32" s="5">
        <f t="shared" si="4"/>
        <v>0</v>
      </c>
    </row>
    <row r="34" spans="1:1" ht="45" x14ac:dyDescent="0.25">
      <c r="A34" s="6" t="s">
        <v>191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E23" sqref="E23"/>
    </sheetView>
  </sheetViews>
  <sheetFormatPr defaultRowHeight="15" x14ac:dyDescent="0.25"/>
  <cols>
    <col min="1" max="1" width="40.85546875" style="6" customWidth="1"/>
    <col min="2" max="2" width="13.140625" customWidth="1"/>
    <col min="3" max="3" width="19.140625" customWidth="1"/>
    <col min="4" max="4" width="19.85546875" customWidth="1"/>
    <col min="5" max="5" width="34" customWidth="1"/>
    <col min="6" max="6" width="29.7109375" customWidth="1"/>
  </cols>
  <sheetData>
    <row r="1" spans="1:6" s="62" customFormat="1" ht="34.5" customHeight="1" x14ac:dyDescent="0.25">
      <c r="A1" s="65" t="s">
        <v>12</v>
      </c>
      <c r="B1" s="61" t="s">
        <v>1</v>
      </c>
      <c r="C1" s="62" t="s">
        <v>2</v>
      </c>
      <c r="D1" s="62" t="s">
        <v>3</v>
      </c>
      <c r="E1" s="62" t="s">
        <v>4</v>
      </c>
      <c r="F1" s="62" t="s">
        <v>5</v>
      </c>
    </row>
    <row r="2" spans="1:6" x14ac:dyDescent="0.25">
      <c r="A2" s="9" t="s">
        <v>150</v>
      </c>
    </row>
    <row r="3" spans="1:6" ht="30.75" customHeight="1" x14ac:dyDescent="0.25">
      <c r="A3" s="10" t="s">
        <v>7</v>
      </c>
      <c r="B3" t="s">
        <v>80</v>
      </c>
      <c r="C3" t="s">
        <v>80</v>
      </c>
      <c r="D3" t="s">
        <v>80</v>
      </c>
      <c r="E3" t="s">
        <v>80</v>
      </c>
      <c r="F3" t="s">
        <v>80</v>
      </c>
    </row>
    <row r="4" spans="1:6" x14ac:dyDescent="0.25">
      <c r="A4" s="6" t="s">
        <v>23</v>
      </c>
      <c r="B4">
        <v>10</v>
      </c>
      <c r="C4">
        <v>10</v>
      </c>
      <c r="D4">
        <v>10</v>
      </c>
      <c r="E4">
        <v>10</v>
      </c>
      <c r="F4">
        <v>10</v>
      </c>
    </row>
    <row r="6" spans="1:6" x14ac:dyDescent="0.25">
      <c r="A6" s="10" t="s">
        <v>156</v>
      </c>
      <c r="B6" s="4">
        <v>14637</v>
      </c>
      <c r="C6" s="4">
        <v>16334</v>
      </c>
      <c r="D6" s="4"/>
      <c r="E6" s="4"/>
      <c r="F6" s="4"/>
    </row>
    <row r="7" spans="1:6" x14ac:dyDescent="0.25">
      <c r="A7" s="6" t="s">
        <v>157</v>
      </c>
      <c r="B7" s="4"/>
      <c r="C7" s="4"/>
      <c r="D7" s="4">
        <v>18392</v>
      </c>
      <c r="E7" s="4">
        <v>12431</v>
      </c>
      <c r="F7" s="4">
        <v>14560</v>
      </c>
    </row>
    <row r="8" spans="1:6" ht="31.5" customHeight="1" x14ac:dyDescent="0.25">
      <c r="A8" s="28" t="s">
        <v>159</v>
      </c>
      <c r="B8" s="15">
        <v>14637</v>
      </c>
      <c r="C8" s="15">
        <f>SUM(C6:C7)</f>
        <v>16334</v>
      </c>
      <c r="D8" s="15">
        <f t="shared" ref="D8:F8" si="0">SUM(D6:D7)</f>
        <v>18392</v>
      </c>
      <c r="E8" s="15">
        <f t="shared" si="0"/>
        <v>12431</v>
      </c>
      <c r="F8" s="15">
        <f t="shared" si="0"/>
        <v>14560</v>
      </c>
    </row>
    <row r="9" spans="1:6" s="35" customFormat="1" x14ac:dyDescent="0.25">
      <c r="A9" s="34"/>
      <c r="B9" s="33"/>
      <c r="C9" s="33"/>
      <c r="D9" s="33"/>
      <c r="E9" s="33"/>
      <c r="F9" s="33"/>
    </row>
    <row r="10" spans="1:6" ht="30" x14ac:dyDescent="0.25">
      <c r="A10" s="9" t="s">
        <v>91</v>
      </c>
      <c r="B10" s="4"/>
      <c r="C10" s="4"/>
      <c r="D10" s="4"/>
      <c r="E10" s="4"/>
      <c r="F10" s="4"/>
    </row>
    <row r="11" spans="1:6" x14ac:dyDescent="0.25">
      <c r="A11" s="29" t="s">
        <v>60</v>
      </c>
      <c r="B11" s="4"/>
      <c r="C11" s="4"/>
      <c r="D11" s="4"/>
      <c r="E11" s="4"/>
      <c r="F11" s="4"/>
    </row>
    <row r="12" spans="1:6" x14ac:dyDescent="0.25">
      <c r="A12" s="22" t="s">
        <v>81</v>
      </c>
      <c r="B12" s="4">
        <v>66671</v>
      </c>
      <c r="C12" s="4">
        <v>57086</v>
      </c>
      <c r="D12" s="4">
        <v>59627</v>
      </c>
      <c r="E12" s="4">
        <v>86978</v>
      </c>
      <c r="F12" s="4">
        <v>69479</v>
      </c>
    </row>
    <row r="13" spans="1:6" x14ac:dyDescent="0.25">
      <c r="A13" s="8" t="s">
        <v>82</v>
      </c>
      <c r="B13" s="4"/>
      <c r="C13" s="4">
        <v>2650</v>
      </c>
      <c r="D13" s="4">
        <v>2650</v>
      </c>
      <c r="E13" s="4">
        <v>2763</v>
      </c>
      <c r="F13" s="4">
        <v>2901</v>
      </c>
    </row>
    <row r="14" spans="1:6" ht="30" x14ac:dyDescent="0.25">
      <c r="A14" s="16" t="s">
        <v>88</v>
      </c>
      <c r="B14" s="15">
        <f t="shared" ref="B14:D14" si="1">SUM(B12:B13)</f>
        <v>66671</v>
      </c>
      <c r="C14" s="15">
        <f t="shared" si="1"/>
        <v>59736</v>
      </c>
      <c r="D14" s="15">
        <f t="shared" si="1"/>
        <v>62277</v>
      </c>
      <c r="E14" s="15">
        <f>SUM(E12:E13)</f>
        <v>89741</v>
      </c>
      <c r="F14" s="15">
        <f>SUM(F12:F13)</f>
        <v>72380</v>
      </c>
    </row>
    <row r="15" spans="1:6" x14ac:dyDescent="0.25">
      <c r="A15" s="46"/>
      <c r="B15" s="26"/>
      <c r="C15" s="26"/>
      <c r="D15" s="26"/>
      <c r="E15" s="26"/>
      <c r="F15" s="26"/>
    </row>
    <row r="16" spans="1:6" s="17" customFormat="1" ht="19.5" customHeight="1" x14ac:dyDescent="0.25">
      <c r="A16" s="47" t="s">
        <v>74</v>
      </c>
      <c r="B16" s="25"/>
      <c r="C16" s="25"/>
      <c r="D16" s="25"/>
      <c r="E16" s="25"/>
      <c r="F16" s="25"/>
    </row>
    <row r="17" spans="1:6" ht="30.75" customHeight="1" x14ac:dyDescent="0.25">
      <c r="A17" s="10" t="s">
        <v>79</v>
      </c>
      <c r="B17" s="4">
        <v>98885</v>
      </c>
      <c r="C17" s="4">
        <v>98885</v>
      </c>
      <c r="D17" s="4">
        <v>98885</v>
      </c>
      <c r="E17" s="4">
        <v>98885</v>
      </c>
      <c r="F17" s="4">
        <v>98885</v>
      </c>
    </row>
    <row r="18" spans="1:6" s="1" customFormat="1" ht="30.75" customHeight="1" x14ac:dyDescent="0.25">
      <c r="A18" s="28" t="s">
        <v>87</v>
      </c>
      <c r="B18" s="15">
        <f>B17</f>
        <v>98885</v>
      </c>
      <c r="C18" s="15">
        <f t="shared" ref="C18:F18" si="2">C17</f>
        <v>98885</v>
      </c>
      <c r="D18" s="15">
        <f t="shared" si="2"/>
        <v>98885</v>
      </c>
      <c r="E18" s="15">
        <f t="shared" si="2"/>
        <v>98885</v>
      </c>
      <c r="F18" s="15">
        <f t="shared" si="2"/>
        <v>98885</v>
      </c>
    </row>
    <row r="19" spans="1:6" s="1" customFormat="1" ht="18" customHeight="1" x14ac:dyDescent="0.25">
      <c r="A19" s="9"/>
      <c r="B19" s="26"/>
      <c r="C19" s="26"/>
      <c r="D19" s="26"/>
      <c r="E19" s="26"/>
      <c r="F19" s="26"/>
    </row>
    <row r="20" spans="1:6" ht="30.75" customHeight="1" x14ac:dyDescent="0.25">
      <c r="A20" s="29" t="s">
        <v>59</v>
      </c>
      <c r="B20" s="4"/>
      <c r="C20" s="4"/>
      <c r="D20" s="4"/>
      <c r="E20" s="4"/>
      <c r="F20" s="4"/>
    </row>
    <row r="21" spans="1:6" x14ac:dyDescent="0.25">
      <c r="A21" s="10" t="s">
        <v>83</v>
      </c>
      <c r="B21" s="4">
        <v>308355</v>
      </c>
      <c r="C21" s="4">
        <v>354232</v>
      </c>
      <c r="D21" s="4">
        <v>369730</v>
      </c>
      <c r="E21" s="25">
        <v>291956</v>
      </c>
      <c r="F21" s="25">
        <v>298278</v>
      </c>
    </row>
    <row r="22" spans="1:6" s="1" customFormat="1" ht="30" x14ac:dyDescent="0.25">
      <c r="A22" s="28" t="s">
        <v>86</v>
      </c>
      <c r="B22" s="15">
        <f>B21</f>
        <v>308355</v>
      </c>
      <c r="C22" s="15">
        <f t="shared" ref="C22:F22" si="3">C21</f>
        <v>354232</v>
      </c>
      <c r="D22" s="15">
        <f t="shared" si="3"/>
        <v>369730</v>
      </c>
      <c r="E22" s="15">
        <f t="shared" si="3"/>
        <v>291956</v>
      </c>
      <c r="F22" s="15">
        <f t="shared" si="3"/>
        <v>298278</v>
      </c>
    </row>
    <row r="23" spans="1:6" s="35" customFormat="1" x14ac:dyDescent="0.25">
      <c r="A23" s="34"/>
      <c r="B23" s="33"/>
      <c r="C23" s="33"/>
      <c r="D23" s="33"/>
      <c r="E23" s="33"/>
      <c r="F23" s="33"/>
    </row>
    <row r="24" spans="1:6" s="40" customFormat="1" x14ac:dyDescent="0.25">
      <c r="A24" s="38" t="s">
        <v>78</v>
      </c>
      <c r="B24" s="53"/>
      <c r="C24" s="53"/>
      <c r="D24" s="53"/>
      <c r="E24" s="53"/>
      <c r="F24" s="53"/>
    </row>
    <row r="25" spans="1:6" ht="30" x14ac:dyDescent="0.25">
      <c r="A25" s="6" t="s">
        <v>160</v>
      </c>
      <c r="B25" s="4">
        <f>SUM(B6+B14)</f>
        <v>81308</v>
      </c>
      <c r="C25" s="4">
        <f>SUM(C6+C14)</f>
        <v>76070</v>
      </c>
      <c r="D25" s="4">
        <f>D14</f>
        <v>62277</v>
      </c>
      <c r="E25" s="4">
        <f t="shared" ref="E25:F25" si="4">E14</f>
        <v>89741</v>
      </c>
      <c r="F25" s="4">
        <f t="shared" si="4"/>
        <v>72380</v>
      </c>
    </row>
    <row r="26" spans="1:6" ht="45" x14ac:dyDescent="0.25">
      <c r="A26" s="6" t="s">
        <v>161</v>
      </c>
      <c r="B26" s="4">
        <v>98885</v>
      </c>
      <c r="C26" s="4">
        <f>C17</f>
        <v>98885</v>
      </c>
      <c r="D26" s="4">
        <f>SUM(D8+D18)</f>
        <v>117277</v>
      </c>
      <c r="E26" s="4">
        <f t="shared" ref="E26:F26" si="5">SUM(E8+E18)</f>
        <v>111316</v>
      </c>
      <c r="F26" s="4">
        <f t="shared" si="5"/>
        <v>113445</v>
      </c>
    </row>
    <row r="27" spans="1:6" ht="30" x14ac:dyDescent="0.25">
      <c r="A27" s="9" t="s">
        <v>84</v>
      </c>
      <c r="B27" s="26">
        <f>SUM(B25:B26)</f>
        <v>180193</v>
      </c>
      <c r="C27" s="26">
        <f>SUM(C25:C26)</f>
        <v>174955</v>
      </c>
      <c r="D27" s="26">
        <f>SUM(D25:D26)</f>
        <v>179554</v>
      </c>
      <c r="E27" s="26">
        <f>SUM(E25:E26)</f>
        <v>201057</v>
      </c>
      <c r="F27" s="26">
        <f>SUM(F25:F26)</f>
        <v>185825</v>
      </c>
    </row>
    <row r="29" spans="1:6" ht="30" x14ac:dyDescent="0.25">
      <c r="A29" s="9" t="s">
        <v>85</v>
      </c>
      <c r="B29" s="26">
        <f>B22</f>
        <v>308355</v>
      </c>
      <c r="C29" s="26">
        <f t="shared" ref="C29:F29" si="6">C22</f>
        <v>354232</v>
      </c>
      <c r="D29" s="26">
        <f t="shared" si="6"/>
        <v>369730</v>
      </c>
      <c r="E29" s="26">
        <f t="shared" si="6"/>
        <v>291956</v>
      </c>
      <c r="F29" s="26">
        <f t="shared" si="6"/>
        <v>298278</v>
      </c>
    </row>
    <row r="30" spans="1:6" x14ac:dyDescent="0.25">
      <c r="B30" s="4"/>
      <c r="C30" s="4"/>
      <c r="D30" s="4"/>
      <c r="E30" s="4"/>
      <c r="F30" s="4"/>
    </row>
    <row r="31" spans="1:6" x14ac:dyDescent="0.25">
      <c r="A31" s="9" t="s">
        <v>22</v>
      </c>
      <c r="B31" s="26">
        <f>SUM(B27+B29)</f>
        <v>488548</v>
      </c>
      <c r="C31" s="26">
        <f t="shared" ref="C31:F31" si="7">SUM(C27+C29)</f>
        <v>529187</v>
      </c>
      <c r="D31" s="26">
        <f t="shared" si="7"/>
        <v>549284</v>
      </c>
      <c r="E31" s="26">
        <f t="shared" si="7"/>
        <v>493013</v>
      </c>
      <c r="F31" s="26">
        <f t="shared" si="7"/>
        <v>484103</v>
      </c>
    </row>
    <row r="32" spans="1:6" s="35" customFormat="1" x14ac:dyDescent="0.25">
      <c r="A32" s="34"/>
    </row>
    <row r="33" spans="1:6" x14ac:dyDescent="0.25">
      <c r="A33" s="8" t="s">
        <v>14</v>
      </c>
      <c r="B33">
        <v>257</v>
      </c>
      <c r="C33">
        <v>253</v>
      </c>
      <c r="D33" s="17">
        <v>271</v>
      </c>
      <c r="E33" s="17">
        <v>283</v>
      </c>
      <c r="F33" s="17">
        <v>283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workbookViewId="0">
      <selection activeCell="F7" sqref="F7"/>
    </sheetView>
  </sheetViews>
  <sheetFormatPr defaultRowHeight="15" x14ac:dyDescent="0.25"/>
  <cols>
    <col min="1" max="1" width="42.7109375" style="6" customWidth="1"/>
    <col min="2" max="2" width="20.28515625" customWidth="1"/>
    <col min="3" max="3" width="20.140625" customWidth="1"/>
    <col min="4" max="4" width="20.7109375" customWidth="1"/>
    <col min="5" max="5" width="22.7109375" customWidth="1"/>
    <col min="6" max="6" width="22" customWidth="1"/>
  </cols>
  <sheetData>
    <row r="1" spans="1:6" s="62" customFormat="1" ht="34.5" customHeight="1" x14ac:dyDescent="0.25">
      <c r="A1" s="65" t="s">
        <v>51</v>
      </c>
      <c r="B1" s="66" t="s">
        <v>1</v>
      </c>
      <c r="C1" s="67" t="s">
        <v>2</v>
      </c>
      <c r="D1" s="67" t="s">
        <v>3</v>
      </c>
      <c r="E1" s="67" t="s">
        <v>4</v>
      </c>
      <c r="F1" s="67" t="s">
        <v>5</v>
      </c>
    </row>
    <row r="2" spans="1:6" s="6" customFormat="1" ht="30" x14ac:dyDescent="0.25">
      <c r="A2" s="9" t="s">
        <v>150</v>
      </c>
      <c r="B2" s="6" t="s">
        <v>18</v>
      </c>
      <c r="C2" s="6" t="s">
        <v>18</v>
      </c>
      <c r="D2" s="6" t="s">
        <v>18</v>
      </c>
      <c r="E2" s="6" t="s">
        <v>18</v>
      </c>
      <c r="F2" s="6" t="s">
        <v>18</v>
      </c>
    </row>
    <row r="3" spans="1:6" x14ac:dyDescent="0.25">
      <c r="A3" s="10" t="s">
        <v>7</v>
      </c>
      <c r="B3">
        <v>0.25</v>
      </c>
      <c r="C3">
        <v>0.25</v>
      </c>
      <c r="D3">
        <v>0.25</v>
      </c>
      <c r="E3">
        <v>0.25</v>
      </c>
      <c r="F3">
        <v>0.25</v>
      </c>
    </row>
    <row r="4" spans="1:6" x14ac:dyDescent="0.25">
      <c r="A4" s="6" t="s">
        <v>23</v>
      </c>
      <c r="B4">
        <v>10</v>
      </c>
      <c r="C4">
        <v>10</v>
      </c>
      <c r="D4">
        <v>10</v>
      </c>
      <c r="E4">
        <v>10</v>
      </c>
      <c r="F4">
        <v>10</v>
      </c>
    </row>
    <row r="5" spans="1:6" x14ac:dyDescent="0.25">
      <c r="A5" s="10"/>
    </row>
    <row r="6" spans="1:6" x14ac:dyDescent="0.25">
      <c r="A6" s="10" t="s">
        <v>156</v>
      </c>
      <c r="B6" s="3">
        <v>14637</v>
      </c>
      <c r="C6" s="12">
        <v>16334</v>
      </c>
    </row>
    <row r="7" spans="1:6" x14ac:dyDescent="0.25">
      <c r="A7" s="6" t="s">
        <v>157</v>
      </c>
      <c r="D7" s="12">
        <v>18392</v>
      </c>
      <c r="E7" s="12">
        <v>12431</v>
      </c>
      <c r="F7" s="12">
        <v>14560</v>
      </c>
    </row>
    <row r="8" spans="1:6" ht="30" x14ac:dyDescent="0.25">
      <c r="A8" s="28" t="s">
        <v>162</v>
      </c>
      <c r="B8" s="58">
        <v>14637</v>
      </c>
      <c r="C8" s="58">
        <f>SUM(C6:C7)</f>
        <v>16334</v>
      </c>
      <c r="D8" s="58">
        <f t="shared" ref="D8:F8" si="0">SUM(D6:D7)</f>
        <v>18392</v>
      </c>
      <c r="E8" s="58">
        <f t="shared" si="0"/>
        <v>12431</v>
      </c>
      <c r="F8" s="58">
        <f t="shared" si="0"/>
        <v>14560</v>
      </c>
    </row>
    <row r="9" spans="1:6" x14ac:dyDescent="0.25">
      <c r="A9" s="34"/>
      <c r="B9" s="35"/>
      <c r="C9" s="35"/>
      <c r="D9" s="35"/>
      <c r="E9" s="35"/>
      <c r="F9" s="35"/>
    </row>
    <row r="10" spans="1:6" ht="30" x14ac:dyDescent="0.25">
      <c r="A10" s="9" t="s">
        <v>89</v>
      </c>
    </row>
    <row r="11" spans="1:6" x14ac:dyDescent="0.25">
      <c r="A11" s="29" t="s">
        <v>60</v>
      </c>
    </row>
    <row r="12" spans="1:6" ht="30" x14ac:dyDescent="0.25">
      <c r="A12" s="6" t="s">
        <v>53</v>
      </c>
      <c r="B12" s="4">
        <v>41767</v>
      </c>
      <c r="C12" s="4">
        <v>22000</v>
      </c>
      <c r="D12" s="4">
        <v>19500</v>
      </c>
      <c r="E12" s="4">
        <v>20164.75</v>
      </c>
      <c r="F12" s="4">
        <v>22500</v>
      </c>
    </row>
    <row r="13" spans="1:6" x14ac:dyDescent="0.25">
      <c r="A13" s="6" t="s">
        <v>34</v>
      </c>
      <c r="B13" t="s">
        <v>13</v>
      </c>
      <c r="C13" s="4">
        <v>11621.88</v>
      </c>
      <c r="D13" s="4">
        <v>1702.79</v>
      </c>
      <c r="E13" s="4">
        <v>1502.24</v>
      </c>
      <c r="F13" s="4">
        <v>0</v>
      </c>
    </row>
    <row r="14" spans="1:6" x14ac:dyDescent="0.25">
      <c r="A14" s="28" t="s">
        <v>52</v>
      </c>
      <c r="B14" s="15">
        <f>SUM(B9:B13)</f>
        <v>41767</v>
      </c>
      <c r="C14" s="15">
        <f>SUM(C9:C13)</f>
        <v>33621.879999999997</v>
      </c>
      <c r="D14" s="15">
        <f>SUM(D9:D13)</f>
        <v>21202.79</v>
      </c>
      <c r="E14" s="15">
        <f>SUM(E9:E13)</f>
        <v>21666.99</v>
      </c>
      <c r="F14" s="15">
        <f>SUM(F9:F13)</f>
        <v>22500</v>
      </c>
    </row>
    <row r="15" spans="1:6" x14ac:dyDescent="0.25">
      <c r="A15" s="28"/>
      <c r="B15" s="15"/>
      <c r="C15" s="15"/>
      <c r="D15" s="15"/>
      <c r="E15" s="15"/>
      <c r="F15" s="15"/>
    </row>
    <row r="16" spans="1:6" x14ac:dyDescent="0.25">
      <c r="A16" s="29" t="s">
        <v>59</v>
      </c>
      <c r="B16" s="15"/>
      <c r="C16" s="15"/>
      <c r="D16" s="15"/>
      <c r="E16" s="15"/>
      <c r="F16" s="15"/>
    </row>
    <row r="17" spans="1:6" ht="30" x14ac:dyDescent="0.25">
      <c r="A17" s="10" t="s">
        <v>57</v>
      </c>
      <c r="B17" s="25">
        <v>125632</v>
      </c>
      <c r="C17" s="4">
        <v>187684</v>
      </c>
      <c r="D17" s="4">
        <v>179015</v>
      </c>
      <c r="E17" s="25">
        <v>202713</v>
      </c>
      <c r="F17" s="4">
        <v>215604.83</v>
      </c>
    </row>
    <row r="18" spans="1:6" ht="30" x14ac:dyDescent="0.25">
      <c r="A18" s="28" t="s">
        <v>58</v>
      </c>
      <c r="B18" s="24">
        <v>125632</v>
      </c>
      <c r="C18" s="15">
        <v>187684</v>
      </c>
      <c r="D18" s="15">
        <v>179015</v>
      </c>
      <c r="E18" s="24">
        <v>202713</v>
      </c>
      <c r="F18" s="15">
        <v>215604.83</v>
      </c>
    </row>
    <row r="19" spans="1:6" x14ac:dyDescent="0.25">
      <c r="A19" s="28"/>
      <c r="B19" s="24"/>
      <c r="C19" s="15"/>
      <c r="D19" s="15"/>
      <c r="E19" s="24"/>
      <c r="F19" s="15"/>
    </row>
    <row r="20" spans="1:6" ht="30" x14ac:dyDescent="0.25">
      <c r="A20" s="28" t="s">
        <v>90</v>
      </c>
      <c r="B20" s="24">
        <f>SUM(B14+B18)</f>
        <v>167399</v>
      </c>
      <c r="C20" s="24">
        <f t="shared" ref="C20:F20" si="1">SUM(C14+C18)</f>
        <v>221305.88</v>
      </c>
      <c r="D20" s="24">
        <f t="shared" si="1"/>
        <v>200217.79</v>
      </c>
      <c r="E20" s="24">
        <f t="shared" si="1"/>
        <v>224379.99</v>
      </c>
      <c r="F20" s="24">
        <f t="shared" si="1"/>
        <v>238104.83</v>
      </c>
    </row>
    <row r="21" spans="1:6" x14ac:dyDescent="0.25">
      <c r="A21" s="32"/>
      <c r="B21" s="33"/>
      <c r="C21" s="33"/>
      <c r="D21" s="33"/>
      <c r="E21" s="33"/>
      <c r="F21" s="33"/>
    </row>
    <row r="22" spans="1:6" x14ac:dyDescent="0.25">
      <c r="A22" s="9" t="s">
        <v>67</v>
      </c>
      <c r="C22" s="3"/>
    </row>
    <row r="23" spans="1:6" x14ac:dyDescent="0.25">
      <c r="A23" s="29" t="s">
        <v>60</v>
      </c>
      <c r="C23" s="3"/>
    </row>
    <row r="24" spans="1:6" x14ac:dyDescent="0.25">
      <c r="A24" s="6" t="s">
        <v>55</v>
      </c>
      <c r="B24" s="4">
        <v>9000</v>
      </c>
      <c r="C24" s="4">
        <v>32500</v>
      </c>
      <c r="D24" s="4">
        <v>21250</v>
      </c>
      <c r="E24" s="4">
        <v>16250</v>
      </c>
      <c r="F24" s="4">
        <v>32500</v>
      </c>
    </row>
    <row r="25" spans="1:6" x14ac:dyDescent="0.25">
      <c r="A25" s="28" t="s">
        <v>54</v>
      </c>
      <c r="B25" s="15">
        <v>9000</v>
      </c>
      <c r="C25" s="15">
        <v>32500</v>
      </c>
      <c r="D25" s="15">
        <v>21250</v>
      </c>
      <c r="E25" s="15">
        <v>16250</v>
      </c>
      <c r="F25" s="15">
        <v>32500</v>
      </c>
    </row>
    <row r="26" spans="1:6" x14ac:dyDescent="0.25">
      <c r="A26" s="28"/>
      <c r="B26" s="15"/>
      <c r="C26" s="15"/>
      <c r="D26" s="15"/>
      <c r="E26" s="15"/>
      <c r="F26" s="15"/>
    </row>
    <row r="27" spans="1:6" x14ac:dyDescent="0.25">
      <c r="A27" s="29" t="s">
        <v>59</v>
      </c>
    </row>
    <row r="28" spans="1:6" ht="30" x14ac:dyDescent="0.25">
      <c r="A28" s="10" t="s">
        <v>147</v>
      </c>
      <c r="B28" s="25">
        <v>317495</v>
      </c>
      <c r="C28" s="25">
        <v>317495</v>
      </c>
      <c r="D28" s="25">
        <v>330495</v>
      </c>
      <c r="E28" s="25">
        <v>319269</v>
      </c>
      <c r="F28" s="31">
        <v>240941</v>
      </c>
    </row>
    <row r="29" spans="1:6" s="17" customFormat="1" x14ac:dyDescent="0.25">
      <c r="A29" s="22" t="s">
        <v>56</v>
      </c>
      <c r="B29" s="25">
        <v>0</v>
      </c>
      <c r="C29" s="25">
        <v>0</v>
      </c>
      <c r="D29" s="25">
        <v>16250</v>
      </c>
      <c r="E29" s="25">
        <v>16250</v>
      </c>
      <c r="F29" s="25">
        <v>0</v>
      </c>
    </row>
    <row r="30" spans="1:6" ht="30" x14ac:dyDescent="0.25">
      <c r="A30" s="28" t="s">
        <v>61</v>
      </c>
      <c r="B30" s="13">
        <f>SUM(B28:B29)</f>
        <v>317495</v>
      </c>
      <c r="C30" s="13">
        <f t="shared" ref="C30:F30" si="2">SUM(C28:C29)</f>
        <v>317495</v>
      </c>
      <c r="D30" s="13">
        <f t="shared" si="2"/>
        <v>346745</v>
      </c>
      <c r="E30" s="13">
        <f t="shared" si="2"/>
        <v>335519</v>
      </c>
      <c r="F30" s="13">
        <f t="shared" si="2"/>
        <v>240941</v>
      </c>
    </row>
    <row r="32" spans="1:6" x14ac:dyDescent="0.25">
      <c r="A32" s="28" t="s">
        <v>68</v>
      </c>
      <c r="B32" s="13">
        <f>SUM(B25+B30)</f>
        <v>326495</v>
      </c>
      <c r="C32" s="13">
        <f t="shared" ref="C32:F32" si="3">SUM(C25+C30)</f>
        <v>349995</v>
      </c>
      <c r="D32" s="13">
        <f t="shared" si="3"/>
        <v>367995</v>
      </c>
      <c r="E32" s="13">
        <f t="shared" si="3"/>
        <v>351769</v>
      </c>
      <c r="F32" s="13">
        <f t="shared" si="3"/>
        <v>273441</v>
      </c>
    </row>
    <row r="33" spans="1:6" x14ac:dyDescent="0.25">
      <c r="A33" s="34"/>
      <c r="B33" s="35"/>
      <c r="C33" s="35"/>
      <c r="D33" s="35"/>
      <c r="E33" s="35"/>
      <c r="F33" s="35"/>
    </row>
    <row r="34" spans="1:6" s="17" customFormat="1" x14ac:dyDescent="0.25">
      <c r="A34" s="46" t="s">
        <v>78</v>
      </c>
    </row>
    <row r="35" spans="1:6" s="17" customFormat="1" x14ac:dyDescent="0.25">
      <c r="A35" s="8" t="s">
        <v>163</v>
      </c>
      <c r="B35" s="25">
        <f>B8</f>
        <v>14637</v>
      </c>
      <c r="C35" s="25">
        <f>C8</f>
        <v>16334</v>
      </c>
      <c r="D35" s="25">
        <f>D7</f>
        <v>18392</v>
      </c>
      <c r="E35" s="25">
        <f>E7</f>
        <v>12431</v>
      </c>
      <c r="F35" s="25">
        <f>F7</f>
        <v>14560</v>
      </c>
    </row>
    <row r="36" spans="1:6" ht="45" x14ac:dyDescent="0.25">
      <c r="A36" s="6" t="s">
        <v>164</v>
      </c>
      <c r="B36" s="4">
        <f>SUM(B14+B25)</f>
        <v>50767</v>
      </c>
      <c r="C36" s="4">
        <f t="shared" ref="C36:F36" si="4">SUM(C14+C25)</f>
        <v>66121.88</v>
      </c>
      <c r="D36" s="4">
        <f t="shared" si="4"/>
        <v>42452.79</v>
      </c>
      <c r="E36" s="4">
        <f t="shared" si="4"/>
        <v>37916.990000000005</v>
      </c>
      <c r="F36" s="4">
        <f t="shared" si="4"/>
        <v>55000</v>
      </c>
    </row>
    <row r="37" spans="1:6" ht="45" x14ac:dyDescent="0.25">
      <c r="A37" s="6" t="s">
        <v>165</v>
      </c>
      <c r="B37" s="25">
        <f>B28</f>
        <v>317495</v>
      </c>
      <c r="C37" s="25">
        <f t="shared" ref="C37:F37" si="5">C28</f>
        <v>317495</v>
      </c>
      <c r="D37" s="25">
        <f t="shared" si="5"/>
        <v>330495</v>
      </c>
      <c r="E37" s="25">
        <f t="shared" si="5"/>
        <v>319269</v>
      </c>
      <c r="F37" s="25">
        <f t="shared" si="5"/>
        <v>240941</v>
      </c>
    </row>
    <row r="38" spans="1:6" x14ac:dyDescent="0.25">
      <c r="A38" s="9" t="s">
        <v>21</v>
      </c>
      <c r="B38" s="26">
        <f t="shared" ref="B38" si="6">SUM(B35:B37)</f>
        <v>382899</v>
      </c>
      <c r="C38" s="26">
        <f>SUM(C35:C37)</f>
        <v>399950.88</v>
      </c>
      <c r="D38" s="26">
        <f t="shared" ref="D38:F38" si="7">SUM(D35:D37)</f>
        <v>391339.79</v>
      </c>
      <c r="E38" s="26">
        <f t="shared" si="7"/>
        <v>369616.99</v>
      </c>
      <c r="F38" s="26">
        <f t="shared" si="7"/>
        <v>310501</v>
      </c>
    </row>
    <row r="39" spans="1:6" x14ac:dyDescent="0.25">
      <c r="A39" s="59"/>
      <c r="B39" s="55"/>
      <c r="C39" s="55"/>
      <c r="D39" s="55"/>
      <c r="E39" s="55"/>
      <c r="F39" s="55"/>
    </row>
    <row r="40" spans="1:6" x14ac:dyDescent="0.25">
      <c r="A40" s="9" t="s">
        <v>63</v>
      </c>
      <c r="B40" s="26">
        <f>SUM(B17+B29)</f>
        <v>125632</v>
      </c>
      <c r="C40" s="26">
        <f t="shared" ref="C40:F40" si="8">SUM(C17+C29)</f>
        <v>187684</v>
      </c>
      <c r="D40" s="26">
        <f t="shared" si="8"/>
        <v>195265</v>
      </c>
      <c r="E40" s="26">
        <f t="shared" si="8"/>
        <v>218963</v>
      </c>
      <c r="F40" s="26">
        <f t="shared" si="8"/>
        <v>215604.83</v>
      </c>
    </row>
    <row r="41" spans="1:6" x14ac:dyDescent="0.25">
      <c r="B41" s="4"/>
      <c r="C41" s="4"/>
      <c r="D41" s="4"/>
      <c r="E41" s="4"/>
      <c r="F41" s="4"/>
    </row>
    <row r="42" spans="1:6" ht="17.25" x14ac:dyDescent="0.4">
      <c r="A42" s="38" t="s">
        <v>64</v>
      </c>
      <c r="B42" s="39">
        <f>SUM(B38+B40)</f>
        <v>508531</v>
      </c>
      <c r="C42" s="39">
        <f t="shared" ref="C42:F42" si="9">SUM(C38+C40)</f>
        <v>587634.88</v>
      </c>
      <c r="D42" s="39">
        <f t="shared" si="9"/>
        <v>586604.79</v>
      </c>
      <c r="E42" s="39">
        <f t="shared" si="9"/>
        <v>588579.99</v>
      </c>
      <c r="F42" s="39">
        <f t="shared" si="9"/>
        <v>526105.82999999996</v>
      </c>
    </row>
    <row r="43" spans="1:6" x14ac:dyDescent="0.25">
      <c r="A43" s="34"/>
      <c r="B43" s="35"/>
      <c r="C43" s="35"/>
      <c r="D43" s="35"/>
      <c r="E43" s="35"/>
      <c r="F43" s="35"/>
    </row>
    <row r="44" spans="1:6" ht="30" x14ac:dyDescent="0.25">
      <c r="A44" s="8" t="s">
        <v>65</v>
      </c>
      <c r="B44">
        <v>46</v>
      </c>
      <c r="C44">
        <v>65</v>
      </c>
      <c r="D44">
        <v>74</v>
      </c>
      <c r="E44">
        <v>81</v>
      </c>
      <c r="F44">
        <v>91</v>
      </c>
    </row>
    <row r="46" spans="1:6" ht="30" x14ac:dyDescent="0.25">
      <c r="A46" s="6" t="s">
        <v>66</v>
      </c>
      <c r="B46" t="s">
        <v>69</v>
      </c>
      <c r="C46" t="s">
        <v>69</v>
      </c>
      <c r="D46" t="s">
        <v>69</v>
      </c>
      <c r="E46" t="s">
        <v>69</v>
      </c>
      <c r="F46" t="s">
        <v>69</v>
      </c>
    </row>
  </sheetData>
  <pageMargins left="0.7" right="0.7" top="0.75" bottom="0.75" header="0.3" footer="0.3"/>
  <pageSetup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A15" sqref="A15"/>
    </sheetView>
  </sheetViews>
  <sheetFormatPr defaultRowHeight="15" x14ac:dyDescent="0.25"/>
  <cols>
    <col min="1" max="1" width="46.5703125" style="6" customWidth="1"/>
    <col min="2" max="2" width="18.5703125" customWidth="1"/>
    <col min="3" max="3" width="25.85546875" customWidth="1"/>
    <col min="4" max="4" width="24.5703125" customWidth="1"/>
    <col min="5" max="5" width="24.140625" customWidth="1"/>
    <col min="6" max="6" width="19.5703125" customWidth="1"/>
  </cols>
  <sheetData>
    <row r="1" spans="1:6" s="62" customFormat="1" ht="30" x14ac:dyDescent="0.25">
      <c r="A1" s="63" t="s">
        <v>43</v>
      </c>
      <c r="B1" s="61" t="s">
        <v>1</v>
      </c>
      <c r="C1" s="62" t="s">
        <v>2</v>
      </c>
      <c r="D1" s="62" t="s">
        <v>3</v>
      </c>
      <c r="E1" s="62" t="s">
        <v>4</v>
      </c>
      <c r="F1" s="62" t="s">
        <v>5</v>
      </c>
    </row>
    <row r="2" spans="1:6" x14ac:dyDescent="0.25">
      <c r="A2" s="9" t="s">
        <v>150</v>
      </c>
    </row>
    <row r="3" spans="1:6" x14ac:dyDescent="0.25">
      <c r="A3" s="10" t="s">
        <v>128</v>
      </c>
      <c r="B3">
        <v>1</v>
      </c>
      <c r="C3">
        <v>1</v>
      </c>
      <c r="D3">
        <v>1</v>
      </c>
      <c r="E3">
        <v>1</v>
      </c>
      <c r="F3">
        <v>1</v>
      </c>
    </row>
    <row r="4" spans="1:6" x14ac:dyDescent="0.25">
      <c r="A4" s="6" t="s">
        <v>23</v>
      </c>
      <c r="B4" s="23">
        <v>40</v>
      </c>
      <c r="C4" s="23">
        <v>40</v>
      </c>
      <c r="D4" s="14">
        <v>40</v>
      </c>
      <c r="E4" s="14">
        <v>40</v>
      </c>
      <c r="F4" s="14">
        <v>40</v>
      </c>
    </row>
    <row r="5" spans="1:6" x14ac:dyDescent="0.25">
      <c r="B5" s="23"/>
      <c r="C5" s="23"/>
      <c r="D5" s="14"/>
      <c r="E5" s="14"/>
      <c r="F5" s="14"/>
    </row>
    <row r="6" spans="1:6" x14ac:dyDescent="0.25">
      <c r="A6" s="10" t="s">
        <v>156</v>
      </c>
      <c r="B6" s="25">
        <v>58292</v>
      </c>
      <c r="C6" s="25">
        <v>60969.94</v>
      </c>
      <c r="D6" s="25">
        <v>63768.14</v>
      </c>
      <c r="E6" s="15">
        <v>68593</v>
      </c>
      <c r="F6" s="24">
        <v>64790</v>
      </c>
    </row>
    <row r="7" spans="1:6" x14ac:dyDescent="0.25">
      <c r="A7" s="6" t="s">
        <v>166</v>
      </c>
      <c r="B7" s="4">
        <v>0</v>
      </c>
      <c r="C7" s="4">
        <v>0</v>
      </c>
      <c r="D7" s="4">
        <v>0</v>
      </c>
      <c r="E7" s="4">
        <v>0</v>
      </c>
      <c r="F7" s="4">
        <v>0</v>
      </c>
    </row>
    <row r="8" spans="1:6" x14ac:dyDescent="0.25">
      <c r="A8" s="28" t="s">
        <v>167</v>
      </c>
      <c r="B8" s="15">
        <f>SUM(B6:B7)</f>
        <v>58292</v>
      </c>
      <c r="C8" s="15">
        <f t="shared" ref="C8:F8" si="0">SUM(C6:C7)</f>
        <v>60969.94</v>
      </c>
      <c r="D8" s="15">
        <f t="shared" si="0"/>
        <v>63768.14</v>
      </c>
      <c r="E8" s="15">
        <f t="shared" si="0"/>
        <v>68593</v>
      </c>
      <c r="F8" s="15">
        <f t="shared" si="0"/>
        <v>64790</v>
      </c>
    </row>
    <row r="9" spans="1:6" s="35" customFormat="1" x14ac:dyDescent="0.25">
      <c r="A9" s="34"/>
      <c r="B9" s="33"/>
      <c r="C9" s="33"/>
      <c r="D9" s="33"/>
      <c r="E9" s="33"/>
      <c r="F9" s="33"/>
    </row>
    <row r="10" spans="1:6" x14ac:dyDescent="0.25">
      <c r="A10" s="9" t="s">
        <v>6</v>
      </c>
      <c r="B10" s="4"/>
      <c r="C10" s="4"/>
      <c r="D10" s="4"/>
      <c r="E10" s="4"/>
      <c r="F10" s="4"/>
    </row>
    <row r="11" spans="1:6" x14ac:dyDescent="0.25">
      <c r="A11" s="29" t="s">
        <v>60</v>
      </c>
      <c r="B11" s="4"/>
      <c r="C11" s="4"/>
      <c r="D11" s="4"/>
      <c r="E11" s="4"/>
      <c r="F11" s="4"/>
    </row>
    <row r="12" spans="1:6" x14ac:dyDescent="0.25">
      <c r="A12" s="10" t="s">
        <v>143</v>
      </c>
      <c r="B12" s="4"/>
      <c r="C12" s="4"/>
      <c r="D12" s="4"/>
      <c r="E12" s="4"/>
      <c r="F12" s="4"/>
    </row>
    <row r="13" spans="1:6" x14ac:dyDescent="0.25">
      <c r="A13" s="10" t="s">
        <v>25</v>
      </c>
      <c r="B13" s="4">
        <v>0</v>
      </c>
      <c r="C13" s="4">
        <v>1822</v>
      </c>
      <c r="D13" s="4">
        <v>12900.55</v>
      </c>
      <c r="E13" s="4">
        <v>0</v>
      </c>
      <c r="F13" s="4">
        <v>0</v>
      </c>
    </row>
    <row r="14" spans="1:6" x14ac:dyDescent="0.25">
      <c r="A14" s="10" t="s">
        <v>42</v>
      </c>
      <c r="B14" s="4"/>
      <c r="C14" s="4"/>
      <c r="D14" s="4"/>
      <c r="E14" s="4">
        <v>23416</v>
      </c>
      <c r="F14" s="4">
        <v>2250</v>
      </c>
    </row>
    <row r="15" spans="1:6" x14ac:dyDescent="0.25">
      <c r="A15" s="10" t="s">
        <v>35</v>
      </c>
      <c r="B15" s="4">
        <v>5633.51</v>
      </c>
      <c r="C15" s="4">
        <v>3367.62</v>
      </c>
      <c r="D15" s="4">
        <v>6596.44</v>
      </c>
      <c r="E15" s="4">
        <v>12825.74</v>
      </c>
      <c r="F15" s="4">
        <v>0</v>
      </c>
    </row>
    <row r="16" spans="1:6" x14ac:dyDescent="0.25">
      <c r="A16" s="10" t="s">
        <v>26</v>
      </c>
      <c r="B16" s="4">
        <v>16192.8</v>
      </c>
      <c r="C16" s="4">
        <v>14070</v>
      </c>
      <c r="D16" s="4">
        <v>0</v>
      </c>
      <c r="E16" s="4">
        <v>18715.150000000001</v>
      </c>
      <c r="F16" s="4">
        <v>0</v>
      </c>
    </row>
    <row r="17" spans="1:6" x14ac:dyDescent="0.25">
      <c r="A17" s="10" t="s">
        <v>27</v>
      </c>
      <c r="B17" s="4">
        <v>21575.63</v>
      </c>
      <c r="C17" s="4">
        <v>10673</v>
      </c>
      <c r="D17" s="4">
        <v>21072.69</v>
      </c>
      <c r="E17" s="4">
        <v>0</v>
      </c>
      <c r="F17" s="4">
        <v>11726</v>
      </c>
    </row>
    <row r="18" spans="1:6" x14ac:dyDescent="0.25">
      <c r="A18" s="10" t="s">
        <v>28</v>
      </c>
      <c r="B18" s="4">
        <v>2236.79</v>
      </c>
      <c r="C18" s="4">
        <v>5922.41</v>
      </c>
      <c r="D18" s="4">
        <v>3685.97</v>
      </c>
      <c r="E18" s="4">
        <v>4991</v>
      </c>
      <c r="F18" s="4">
        <v>6000</v>
      </c>
    </row>
    <row r="19" spans="1:6" x14ac:dyDescent="0.25">
      <c r="A19" s="10" t="s">
        <v>37</v>
      </c>
      <c r="B19" s="4">
        <v>0</v>
      </c>
      <c r="C19" s="4">
        <v>0</v>
      </c>
      <c r="D19" s="4">
        <v>5572.71</v>
      </c>
      <c r="E19" s="4">
        <v>0</v>
      </c>
      <c r="F19" s="4">
        <v>0</v>
      </c>
    </row>
    <row r="20" spans="1:6" x14ac:dyDescent="0.25">
      <c r="A20" s="10" t="s">
        <v>36</v>
      </c>
      <c r="B20" s="4">
        <v>0</v>
      </c>
      <c r="C20" s="4">
        <v>0</v>
      </c>
      <c r="D20" s="4">
        <v>4200.1400000000003</v>
      </c>
      <c r="E20" s="4">
        <v>1950</v>
      </c>
      <c r="F20" s="4">
        <v>0</v>
      </c>
    </row>
    <row r="21" spans="1:6" x14ac:dyDescent="0.25">
      <c r="A21" s="10" t="s">
        <v>38</v>
      </c>
      <c r="B21" s="4">
        <v>0</v>
      </c>
      <c r="C21" s="4">
        <v>0</v>
      </c>
      <c r="D21" s="4">
        <v>9313.85</v>
      </c>
      <c r="E21" s="4">
        <v>2459</v>
      </c>
      <c r="F21" s="4">
        <v>0</v>
      </c>
    </row>
    <row r="22" spans="1:6" x14ac:dyDescent="0.25">
      <c r="A22" s="28" t="s">
        <v>93</v>
      </c>
      <c r="B22" s="15">
        <f>SUM(B13:B21)</f>
        <v>45638.73</v>
      </c>
      <c r="C22" s="15">
        <f t="shared" ref="C22:F22" si="1">SUM(C13:C21)</f>
        <v>35855.03</v>
      </c>
      <c r="D22" s="15">
        <f t="shared" si="1"/>
        <v>63342.349999999991</v>
      </c>
      <c r="E22" s="15">
        <f t="shared" si="1"/>
        <v>64356.89</v>
      </c>
      <c r="F22" s="15">
        <f t="shared" si="1"/>
        <v>19976</v>
      </c>
    </row>
    <row r="23" spans="1:6" x14ac:dyDescent="0.25">
      <c r="B23" s="4"/>
      <c r="C23" s="4"/>
      <c r="D23" s="4"/>
      <c r="E23" s="4"/>
      <c r="F23" s="4"/>
    </row>
    <row r="24" spans="1:6" x14ac:dyDescent="0.25">
      <c r="B24" s="4"/>
      <c r="C24" s="4"/>
      <c r="D24" s="4"/>
      <c r="E24" s="4"/>
      <c r="F24" s="4"/>
    </row>
    <row r="25" spans="1:6" x14ac:dyDescent="0.25">
      <c r="A25" s="29" t="s">
        <v>74</v>
      </c>
      <c r="B25" s="4">
        <v>0</v>
      </c>
      <c r="C25" s="4">
        <v>0</v>
      </c>
      <c r="D25" s="4">
        <v>0</v>
      </c>
      <c r="E25" s="4">
        <v>0</v>
      </c>
      <c r="F25" s="4">
        <v>0</v>
      </c>
    </row>
    <row r="26" spans="1:6" x14ac:dyDescent="0.25">
      <c r="A26" s="29" t="s">
        <v>59</v>
      </c>
      <c r="B26" s="4">
        <v>0</v>
      </c>
      <c r="C26" s="4">
        <v>0</v>
      </c>
      <c r="D26" s="4">
        <v>0</v>
      </c>
      <c r="E26" s="4">
        <v>0</v>
      </c>
      <c r="F26" s="4">
        <v>0</v>
      </c>
    </row>
    <row r="27" spans="1:6" s="35" customFormat="1" x14ac:dyDescent="0.25">
      <c r="A27" s="34"/>
      <c r="B27" s="33"/>
      <c r="C27" s="33"/>
      <c r="D27" s="33"/>
      <c r="E27" s="33"/>
      <c r="F27" s="33"/>
    </row>
    <row r="28" spans="1:6" s="17" customFormat="1" x14ac:dyDescent="0.25">
      <c r="A28" s="46" t="s">
        <v>78</v>
      </c>
      <c r="B28" s="25"/>
      <c r="C28" s="25"/>
      <c r="D28" s="25"/>
      <c r="E28" s="25"/>
      <c r="F28" s="25"/>
    </row>
    <row r="29" spans="1:6" ht="30" x14ac:dyDescent="0.25">
      <c r="A29" s="6" t="s">
        <v>168</v>
      </c>
      <c r="B29" s="4">
        <f>SUM(B8+B22)</f>
        <v>103930.73000000001</v>
      </c>
      <c r="C29" s="4">
        <f>SUM(C8+C22)</f>
        <v>96824.97</v>
      </c>
      <c r="D29" s="4">
        <f>SUM(D8+D22)</f>
        <v>127110.48999999999</v>
      </c>
      <c r="E29" s="4">
        <f>SUM(E8+E22)</f>
        <v>132949.89000000001</v>
      </c>
      <c r="F29" s="4">
        <f>SUM(F8+F22)</f>
        <v>84766</v>
      </c>
    </row>
    <row r="30" spans="1:6" ht="30" x14ac:dyDescent="0.25">
      <c r="A30" s="6" t="s">
        <v>169</v>
      </c>
      <c r="B30" s="4">
        <v>0</v>
      </c>
      <c r="C30" s="4">
        <v>0</v>
      </c>
      <c r="D30" s="4">
        <v>0</v>
      </c>
      <c r="E30" s="4">
        <v>0</v>
      </c>
      <c r="F30" s="4">
        <v>0</v>
      </c>
    </row>
    <row r="31" spans="1:6" x14ac:dyDescent="0.25">
      <c r="A31" s="9" t="s">
        <v>21</v>
      </c>
      <c r="B31" s="26">
        <f>B29+B30</f>
        <v>103930.73000000001</v>
      </c>
      <c r="C31" s="26">
        <f>C29</f>
        <v>96824.97</v>
      </c>
      <c r="D31" s="26">
        <f>SUM(D29:D30)</f>
        <v>127110.48999999999</v>
      </c>
      <c r="E31" s="26">
        <f>SUM(E29:E30)</f>
        <v>132949.89000000001</v>
      </c>
      <c r="F31" s="26">
        <f>SUM(F29:F30)</f>
        <v>84766</v>
      </c>
    </row>
    <row r="32" spans="1:6" x14ac:dyDescent="0.25">
      <c r="B32" s="4"/>
      <c r="C32" s="4"/>
      <c r="D32" s="4"/>
      <c r="E32" s="4"/>
      <c r="F32" s="4"/>
    </row>
    <row r="33" spans="1:6" x14ac:dyDescent="0.25">
      <c r="A33" s="9" t="s">
        <v>94</v>
      </c>
      <c r="B33" s="26">
        <v>0</v>
      </c>
      <c r="C33" s="26">
        <v>0</v>
      </c>
      <c r="D33" s="26">
        <v>0</v>
      </c>
      <c r="E33" s="26">
        <v>0</v>
      </c>
      <c r="F33" s="26">
        <v>0</v>
      </c>
    </row>
    <row r="34" spans="1:6" x14ac:dyDescent="0.25">
      <c r="B34" s="4"/>
      <c r="C34" s="4"/>
      <c r="D34" s="4"/>
      <c r="E34" s="4"/>
      <c r="F34" s="4"/>
    </row>
    <row r="35" spans="1:6" ht="17.25" x14ac:dyDescent="0.4">
      <c r="A35" s="9" t="s">
        <v>22</v>
      </c>
      <c r="B35" s="37">
        <f>B31</f>
        <v>103930.73000000001</v>
      </c>
      <c r="C35" s="37">
        <f>C31</f>
        <v>96824.97</v>
      </c>
      <c r="D35" s="37">
        <f>D31</f>
        <v>127110.48999999999</v>
      </c>
      <c r="E35" s="37">
        <f>E31</f>
        <v>132949.89000000001</v>
      </c>
      <c r="F35" s="37">
        <f>F31</f>
        <v>84766</v>
      </c>
    </row>
    <row r="37" spans="1:6" ht="45" x14ac:dyDescent="0.25">
      <c r="A37" s="6" t="s">
        <v>129</v>
      </c>
    </row>
    <row r="40" spans="1:6" x14ac:dyDescent="0.25">
      <c r="D40" s="21"/>
    </row>
    <row r="41" spans="1:6" x14ac:dyDescent="0.25">
      <c r="B41" s="20"/>
    </row>
    <row r="42" spans="1:6" x14ac:dyDescent="0.25">
      <c r="B42" s="21"/>
    </row>
    <row r="43" spans="1:6" x14ac:dyDescent="0.25">
      <c r="B43" s="19"/>
    </row>
    <row r="44" spans="1:6" x14ac:dyDescent="0.25">
      <c r="B44" s="2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7" workbookViewId="0">
      <selection activeCell="C15" sqref="C15"/>
    </sheetView>
  </sheetViews>
  <sheetFormatPr defaultRowHeight="15" x14ac:dyDescent="0.25"/>
  <cols>
    <col min="1" max="1" width="39.85546875" style="6" customWidth="1"/>
    <col min="2" max="2" width="16.7109375" customWidth="1"/>
    <col min="3" max="3" width="23.7109375" customWidth="1"/>
    <col min="4" max="4" width="22.28515625" customWidth="1"/>
    <col min="5" max="5" width="27.7109375" customWidth="1"/>
    <col min="6" max="6" width="22.5703125" customWidth="1"/>
  </cols>
  <sheetData>
    <row r="1" spans="1:6" s="62" customFormat="1" ht="30" x14ac:dyDescent="0.25">
      <c r="A1" s="61" t="s">
        <v>44</v>
      </c>
      <c r="B1" s="61" t="s">
        <v>1</v>
      </c>
      <c r="C1" s="62" t="s">
        <v>2</v>
      </c>
      <c r="D1" s="62" t="s">
        <v>3</v>
      </c>
      <c r="E1" s="62" t="s">
        <v>4</v>
      </c>
      <c r="F1" s="62" t="s">
        <v>5</v>
      </c>
    </row>
    <row r="2" spans="1:6" x14ac:dyDescent="0.25">
      <c r="A2" s="9" t="s">
        <v>150</v>
      </c>
    </row>
    <row r="3" spans="1:6" x14ac:dyDescent="0.25">
      <c r="A3" s="10" t="s">
        <v>45</v>
      </c>
      <c r="B3">
        <v>3</v>
      </c>
      <c r="C3">
        <v>3</v>
      </c>
      <c r="D3">
        <v>3</v>
      </c>
      <c r="E3">
        <v>3</v>
      </c>
      <c r="F3">
        <v>3</v>
      </c>
    </row>
    <row r="4" spans="1:6" x14ac:dyDescent="0.25">
      <c r="A4" s="6" t="s">
        <v>23</v>
      </c>
      <c r="B4">
        <v>120</v>
      </c>
      <c r="C4">
        <v>120</v>
      </c>
      <c r="D4">
        <v>120</v>
      </c>
      <c r="E4">
        <v>120</v>
      </c>
      <c r="F4">
        <v>120</v>
      </c>
    </row>
    <row r="6" spans="1:6" x14ac:dyDescent="0.25">
      <c r="A6" s="10" t="s">
        <v>156</v>
      </c>
      <c r="B6" s="4">
        <v>221004</v>
      </c>
      <c r="C6" s="4">
        <v>216957</v>
      </c>
      <c r="D6" s="4">
        <v>215010</v>
      </c>
      <c r="E6" s="4">
        <v>222473.47</v>
      </c>
      <c r="F6" s="4">
        <v>226058</v>
      </c>
    </row>
    <row r="7" spans="1:6" x14ac:dyDescent="0.25">
      <c r="A7" s="6" t="s">
        <v>166</v>
      </c>
      <c r="B7" s="4">
        <v>0</v>
      </c>
      <c r="C7" s="4"/>
      <c r="D7" s="4"/>
      <c r="E7" s="4">
        <v>0</v>
      </c>
      <c r="F7" s="4">
        <v>0</v>
      </c>
    </row>
    <row r="8" spans="1:6" ht="30" x14ac:dyDescent="0.25">
      <c r="A8" s="28" t="s">
        <v>170</v>
      </c>
      <c r="B8" s="15">
        <f>SUM(B6:B7)</f>
        <v>221004</v>
      </c>
      <c r="C8" s="15">
        <f t="shared" ref="C8:F8" si="0">SUM(C6:C7)</f>
        <v>216957</v>
      </c>
      <c r="D8" s="15">
        <f t="shared" si="0"/>
        <v>215010</v>
      </c>
      <c r="E8" s="15">
        <f t="shared" si="0"/>
        <v>222473.47</v>
      </c>
      <c r="F8" s="15">
        <f t="shared" si="0"/>
        <v>226058</v>
      </c>
    </row>
    <row r="9" spans="1:6" s="35" customFormat="1" x14ac:dyDescent="0.25">
      <c r="A9" s="34"/>
    </row>
    <row r="10" spans="1:6" x14ac:dyDescent="0.25">
      <c r="A10" s="9" t="s">
        <v>6</v>
      </c>
    </row>
    <row r="11" spans="1:6" ht="30" x14ac:dyDescent="0.25">
      <c r="A11" s="28" t="s">
        <v>142</v>
      </c>
    </row>
    <row r="12" spans="1:6" x14ac:dyDescent="0.25">
      <c r="A12" s="10" t="s">
        <v>130</v>
      </c>
    </row>
    <row r="13" spans="1:6" x14ac:dyDescent="0.25">
      <c r="A13" s="10" t="s">
        <v>131</v>
      </c>
    </row>
    <row r="14" spans="1:6" x14ac:dyDescent="0.25">
      <c r="A14" s="10" t="s">
        <v>138</v>
      </c>
    </row>
    <row r="15" spans="1:6" x14ac:dyDescent="0.25">
      <c r="A15" s="10" t="s">
        <v>137</v>
      </c>
    </row>
    <row r="16" spans="1:6" x14ac:dyDescent="0.25">
      <c r="A16" s="10" t="s">
        <v>140</v>
      </c>
    </row>
    <row r="17" spans="1:6" x14ac:dyDescent="0.25">
      <c r="A17" s="10" t="s">
        <v>132</v>
      </c>
    </row>
    <row r="18" spans="1:6" x14ac:dyDescent="0.25">
      <c r="A18" s="10" t="s">
        <v>135</v>
      </c>
    </row>
    <row r="19" spans="1:6" x14ac:dyDescent="0.25">
      <c r="A19" s="10" t="s">
        <v>134</v>
      </c>
    </row>
    <row r="20" spans="1:6" x14ac:dyDescent="0.25">
      <c r="A20" s="10" t="s">
        <v>139</v>
      </c>
    </row>
    <row r="21" spans="1:6" x14ac:dyDescent="0.25">
      <c r="A21" s="10" t="s">
        <v>133</v>
      </c>
    </row>
    <row r="22" spans="1:6" x14ac:dyDescent="0.25">
      <c r="A22" s="10" t="s">
        <v>171</v>
      </c>
    </row>
    <row r="23" spans="1:6" x14ac:dyDescent="0.25">
      <c r="A23" s="10" t="s">
        <v>141</v>
      </c>
    </row>
    <row r="24" spans="1:6" x14ac:dyDescent="0.25">
      <c r="A24" s="10" t="s">
        <v>136</v>
      </c>
    </row>
    <row r="25" spans="1:6" s="35" customFormat="1" x14ac:dyDescent="0.25">
      <c r="A25" s="34"/>
    </row>
    <row r="26" spans="1:6" s="17" customFormat="1" x14ac:dyDescent="0.25">
      <c r="A26" s="46" t="s">
        <v>78</v>
      </c>
    </row>
    <row r="27" spans="1:6" ht="30" x14ac:dyDescent="0.25">
      <c r="A27" s="6" t="s">
        <v>172</v>
      </c>
      <c r="B27" s="4">
        <v>221004</v>
      </c>
      <c r="C27" s="4">
        <f>C6</f>
        <v>216957</v>
      </c>
      <c r="D27" s="4">
        <f>D6</f>
        <v>215010</v>
      </c>
      <c r="E27" s="4">
        <f>E6</f>
        <v>222473.47</v>
      </c>
      <c r="F27" s="4">
        <v>226058</v>
      </c>
    </row>
    <row r="28" spans="1:6" ht="30" x14ac:dyDescent="0.25">
      <c r="A28" s="6" t="s">
        <v>173</v>
      </c>
      <c r="B28">
        <v>0</v>
      </c>
      <c r="C28">
        <v>0</v>
      </c>
      <c r="D28">
        <v>0</v>
      </c>
      <c r="E28">
        <v>0</v>
      </c>
      <c r="F28">
        <v>0</v>
      </c>
    </row>
    <row r="29" spans="1:6" x14ac:dyDescent="0.25">
      <c r="A29" s="28" t="s">
        <v>21</v>
      </c>
      <c r="B29" s="15">
        <f>SUM(B27:B28)</f>
        <v>221004</v>
      </c>
      <c r="C29" s="13">
        <f>C6</f>
        <v>216957</v>
      </c>
      <c r="D29" s="13">
        <f>SUM(D27:D28)</f>
        <v>215010</v>
      </c>
      <c r="E29" s="15">
        <f>SUM(E27:E28)</f>
        <v>222473.47</v>
      </c>
      <c r="F29" s="15">
        <f>SUM(F27:F28)</f>
        <v>226058</v>
      </c>
    </row>
    <row r="31" spans="1:6" ht="17.25" x14ac:dyDescent="0.4">
      <c r="A31" s="9" t="s">
        <v>22</v>
      </c>
      <c r="B31" s="26">
        <f>B29</f>
        <v>221004</v>
      </c>
      <c r="C31" s="18">
        <f>SUM(C6:C7)</f>
        <v>216957</v>
      </c>
      <c r="D31" s="37">
        <f>D29</f>
        <v>215010</v>
      </c>
      <c r="E31" s="18">
        <f>E29</f>
        <v>222473.47</v>
      </c>
      <c r="F31" s="18">
        <f>F29</f>
        <v>226058</v>
      </c>
    </row>
    <row r="32" spans="1:6" s="35" customFormat="1" x14ac:dyDescent="0.25">
      <c r="A32" s="34"/>
    </row>
    <row r="34" spans="1:6" x14ac:dyDescent="0.25">
      <c r="A34" s="6" t="s">
        <v>24</v>
      </c>
      <c r="B34">
        <v>82</v>
      </c>
      <c r="C34">
        <v>82</v>
      </c>
      <c r="D34">
        <v>82</v>
      </c>
      <c r="E34">
        <v>82</v>
      </c>
      <c r="F34">
        <v>82</v>
      </c>
    </row>
  </sheetData>
  <sortState ref="A12:A23">
    <sortCondition ref="A12"/>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7" workbookViewId="0">
      <selection activeCell="D30" sqref="D30"/>
    </sheetView>
  </sheetViews>
  <sheetFormatPr defaultRowHeight="15" x14ac:dyDescent="0.25"/>
  <cols>
    <col min="1" max="1" width="37.42578125" style="6" customWidth="1"/>
    <col min="2" max="2" width="21.42578125" customWidth="1"/>
    <col min="3" max="3" width="21.85546875" customWidth="1"/>
    <col min="4" max="4" width="29" customWidth="1"/>
    <col min="5" max="5" width="25.7109375" customWidth="1"/>
    <col min="6" max="6" width="21" customWidth="1"/>
  </cols>
  <sheetData>
    <row r="1" spans="1:6" s="64" customFormat="1" x14ac:dyDescent="0.25">
      <c r="A1" s="63" t="s">
        <v>15</v>
      </c>
      <c r="B1" s="63" t="s">
        <v>1</v>
      </c>
      <c r="C1" s="64" t="s">
        <v>2</v>
      </c>
      <c r="D1" s="64" t="s">
        <v>3</v>
      </c>
      <c r="E1" s="64" t="s">
        <v>144</v>
      </c>
      <c r="F1" s="64" t="s">
        <v>5</v>
      </c>
    </row>
    <row r="2" spans="1:6" ht="30" x14ac:dyDescent="0.25">
      <c r="A2" s="9" t="s">
        <v>150</v>
      </c>
      <c r="B2" s="6" t="s">
        <v>18</v>
      </c>
      <c r="C2" s="6" t="s">
        <v>18</v>
      </c>
      <c r="D2" s="6" t="s">
        <v>18</v>
      </c>
      <c r="E2" s="6" t="s">
        <v>18</v>
      </c>
      <c r="F2" s="6" t="s">
        <v>18</v>
      </c>
    </row>
    <row r="3" spans="1:6" x14ac:dyDescent="0.25">
      <c r="A3" s="10" t="s">
        <v>7</v>
      </c>
      <c r="B3" t="s">
        <v>103</v>
      </c>
      <c r="C3" t="s">
        <v>103</v>
      </c>
      <c r="D3">
        <v>0.25</v>
      </c>
      <c r="E3">
        <v>0.25</v>
      </c>
      <c r="F3">
        <v>0.25</v>
      </c>
    </row>
    <row r="4" spans="1:6" x14ac:dyDescent="0.25">
      <c r="A4" s="6" t="s">
        <v>23</v>
      </c>
      <c r="B4">
        <v>5</v>
      </c>
      <c r="C4">
        <v>5</v>
      </c>
      <c r="D4">
        <v>5</v>
      </c>
      <c r="E4">
        <v>10</v>
      </c>
      <c r="F4">
        <v>10</v>
      </c>
    </row>
    <row r="5" spans="1:6" x14ac:dyDescent="0.25">
      <c r="A5" s="10"/>
    </row>
    <row r="6" spans="1:6" x14ac:dyDescent="0.25">
      <c r="A6" s="10" t="s">
        <v>156</v>
      </c>
      <c r="B6" s="4">
        <v>14637</v>
      </c>
      <c r="C6" s="4">
        <v>16334</v>
      </c>
      <c r="D6" s="4"/>
      <c r="E6" s="4"/>
      <c r="F6" s="4"/>
    </row>
    <row r="7" spans="1:6" x14ac:dyDescent="0.25">
      <c r="A7" s="6" t="s">
        <v>157</v>
      </c>
      <c r="B7" s="4"/>
      <c r="C7" s="4"/>
      <c r="D7" s="4">
        <v>18392</v>
      </c>
      <c r="E7" s="4">
        <v>12431</v>
      </c>
      <c r="F7" s="4">
        <v>14560</v>
      </c>
    </row>
    <row r="8" spans="1:6" ht="30" x14ac:dyDescent="0.25">
      <c r="A8" s="28" t="s">
        <v>174</v>
      </c>
      <c r="B8" s="15">
        <v>14637</v>
      </c>
      <c r="C8" s="15">
        <f>SUM(C6:C7)</f>
        <v>16334</v>
      </c>
      <c r="D8" s="15">
        <f t="shared" ref="D8:F8" si="0">SUM(D6:D7)</f>
        <v>18392</v>
      </c>
      <c r="E8" s="15">
        <f t="shared" si="0"/>
        <v>12431</v>
      </c>
      <c r="F8" s="15">
        <f t="shared" si="0"/>
        <v>14560</v>
      </c>
    </row>
    <row r="9" spans="1:6" s="35" customFormat="1" x14ac:dyDescent="0.25">
      <c r="A9" s="36"/>
      <c r="B9" s="54"/>
      <c r="C9" s="54"/>
      <c r="D9" s="54"/>
      <c r="E9" s="54"/>
      <c r="F9" s="54"/>
    </row>
    <row r="10" spans="1:6" x14ac:dyDescent="0.25">
      <c r="A10" s="9" t="s">
        <v>95</v>
      </c>
      <c r="B10" s="4"/>
      <c r="C10" s="4"/>
      <c r="D10" s="4"/>
      <c r="E10" s="4"/>
      <c r="F10" s="4"/>
    </row>
    <row r="11" spans="1:6" x14ac:dyDescent="0.25">
      <c r="A11" s="29" t="s">
        <v>60</v>
      </c>
      <c r="B11" s="4"/>
      <c r="C11" s="4"/>
      <c r="D11" s="4"/>
      <c r="E11" s="4"/>
      <c r="F11" s="4"/>
    </row>
    <row r="12" spans="1:6" x14ac:dyDescent="0.25">
      <c r="A12" s="6" t="s">
        <v>46</v>
      </c>
      <c r="B12" s="4" t="s">
        <v>13</v>
      </c>
      <c r="C12" s="4">
        <v>10372.68</v>
      </c>
      <c r="D12" s="4">
        <v>0</v>
      </c>
      <c r="E12" s="4">
        <v>7839.39</v>
      </c>
      <c r="F12" s="4">
        <v>5200</v>
      </c>
    </row>
    <row r="13" spans="1:6" s="11" customFormat="1" ht="30" x14ac:dyDescent="0.25">
      <c r="A13" s="28" t="s">
        <v>98</v>
      </c>
      <c r="B13" s="15"/>
      <c r="C13" s="15">
        <f>C12</f>
        <v>10372.68</v>
      </c>
      <c r="D13" s="15">
        <f t="shared" ref="D13:F13" si="1">D12</f>
        <v>0</v>
      </c>
      <c r="E13" s="15">
        <f t="shared" si="1"/>
        <v>7839.39</v>
      </c>
      <c r="F13" s="15">
        <f t="shared" si="1"/>
        <v>5200</v>
      </c>
    </row>
    <row r="14" spans="1:6" x14ac:dyDescent="0.25">
      <c r="B14" s="4"/>
      <c r="C14" s="4"/>
      <c r="D14" s="4"/>
      <c r="E14" s="4"/>
      <c r="F14" s="4"/>
    </row>
    <row r="15" spans="1:6" x14ac:dyDescent="0.25">
      <c r="A15" s="29" t="s">
        <v>96</v>
      </c>
      <c r="B15" s="4">
        <v>0</v>
      </c>
      <c r="C15" s="4">
        <v>0</v>
      </c>
      <c r="D15" s="4">
        <v>0</v>
      </c>
      <c r="E15" s="4">
        <v>0</v>
      </c>
      <c r="F15" s="4">
        <v>0</v>
      </c>
    </row>
    <row r="16" spans="1:6" x14ac:dyDescent="0.25">
      <c r="A16" s="29"/>
      <c r="B16" s="4"/>
      <c r="C16" s="4"/>
      <c r="D16" s="4"/>
      <c r="E16" s="4"/>
      <c r="F16" s="4"/>
    </row>
    <row r="17" spans="1:6" ht="30" x14ac:dyDescent="0.25">
      <c r="A17" s="29" t="s">
        <v>100</v>
      </c>
      <c r="B17" s="4"/>
      <c r="C17" s="4"/>
      <c r="D17" s="4"/>
      <c r="E17" s="4"/>
      <c r="F17" s="4"/>
    </row>
    <row r="18" spans="1:6" x14ac:dyDescent="0.25">
      <c r="A18" s="10" t="s">
        <v>97</v>
      </c>
      <c r="B18" s="4">
        <v>0</v>
      </c>
      <c r="C18" s="25"/>
      <c r="D18" s="25"/>
      <c r="E18" s="25">
        <v>41699</v>
      </c>
      <c r="F18" s="25">
        <v>41699</v>
      </c>
    </row>
    <row r="19" spans="1:6" s="11" customFormat="1" ht="30" x14ac:dyDescent="0.25">
      <c r="A19" s="28" t="s">
        <v>99</v>
      </c>
      <c r="B19" s="15"/>
      <c r="C19" s="15">
        <f>C18</f>
        <v>0</v>
      </c>
      <c r="D19" s="15">
        <f t="shared" ref="D19:F19" si="2">D18</f>
        <v>0</v>
      </c>
      <c r="E19" s="15">
        <f t="shared" si="2"/>
        <v>41699</v>
      </c>
      <c r="F19" s="15">
        <f t="shared" si="2"/>
        <v>41699</v>
      </c>
    </row>
    <row r="20" spans="1:6" s="35" customFormat="1" x14ac:dyDescent="0.25">
      <c r="A20" s="34"/>
      <c r="B20" s="33"/>
      <c r="C20" s="33"/>
      <c r="D20" s="33"/>
      <c r="E20" s="33"/>
      <c r="F20" s="33"/>
    </row>
    <row r="21" spans="1:6" s="17" customFormat="1" x14ac:dyDescent="0.25">
      <c r="A21" s="46" t="s">
        <v>78</v>
      </c>
      <c r="B21" s="25"/>
      <c r="C21" s="25"/>
      <c r="D21" s="25"/>
      <c r="E21" s="25"/>
      <c r="F21" s="25"/>
    </row>
    <row r="22" spans="1:6" s="17" customFormat="1" ht="30" x14ac:dyDescent="0.25">
      <c r="A22" s="8" t="s">
        <v>175</v>
      </c>
      <c r="B22" s="25">
        <f>SUM(B8+B18)</f>
        <v>14637</v>
      </c>
      <c r="C22" s="25">
        <f>SUM(C8+C18)</f>
        <v>16334</v>
      </c>
      <c r="D22" s="25">
        <f>D13</f>
        <v>0</v>
      </c>
      <c r="E22" s="25">
        <f>E12</f>
        <v>7839.39</v>
      </c>
      <c r="F22" s="25">
        <f>F12</f>
        <v>5200</v>
      </c>
    </row>
    <row r="23" spans="1:6" s="17" customFormat="1" ht="30" x14ac:dyDescent="0.25">
      <c r="A23" s="8" t="s">
        <v>176</v>
      </c>
      <c r="B23" s="25">
        <f>B15</f>
        <v>0</v>
      </c>
      <c r="C23" s="25">
        <f>C15</f>
        <v>0</v>
      </c>
      <c r="D23" s="25">
        <f>D8</f>
        <v>18392</v>
      </c>
      <c r="E23" s="25">
        <f>E8+E15</f>
        <v>12431</v>
      </c>
      <c r="F23" s="25">
        <f>F8+F15</f>
        <v>14560</v>
      </c>
    </row>
    <row r="24" spans="1:6" s="17" customFormat="1" ht="17.25" x14ac:dyDescent="0.4">
      <c r="A24" s="46" t="s">
        <v>101</v>
      </c>
      <c r="B24" s="60">
        <f>SUM(B22:B23)</f>
        <v>14637</v>
      </c>
      <c r="C24" s="60">
        <f>SUM(C22:C23)</f>
        <v>16334</v>
      </c>
      <c r="D24" s="60">
        <f>D23</f>
        <v>18392</v>
      </c>
      <c r="E24" s="60">
        <f>SUM(E22:E23)</f>
        <v>20270.39</v>
      </c>
      <c r="F24" s="60">
        <f>SUM(F22:F23)</f>
        <v>19760</v>
      </c>
    </row>
    <row r="25" spans="1:6" s="17" customFormat="1" x14ac:dyDescent="0.25">
      <c r="A25" s="8"/>
      <c r="B25" s="25"/>
      <c r="C25" s="25"/>
      <c r="D25" s="25"/>
      <c r="E25" s="25"/>
      <c r="F25" s="25"/>
    </row>
    <row r="26" spans="1:6" s="44" customFormat="1" x14ac:dyDescent="0.25">
      <c r="A26" s="46" t="s">
        <v>102</v>
      </c>
      <c r="B26" s="30">
        <v>0</v>
      </c>
      <c r="C26" s="30">
        <v>0</v>
      </c>
      <c r="D26" s="30">
        <v>0</v>
      </c>
      <c r="E26" s="30">
        <v>41699</v>
      </c>
      <c r="F26" s="30">
        <f>F19</f>
        <v>41699</v>
      </c>
    </row>
    <row r="27" spans="1:6" s="17" customFormat="1" x14ac:dyDescent="0.25">
      <c r="A27" s="8"/>
      <c r="B27" s="25"/>
      <c r="C27" s="25"/>
      <c r="D27" s="25"/>
      <c r="E27" s="25"/>
      <c r="F27" s="25"/>
    </row>
    <row r="28" spans="1:6" ht="17.25" x14ac:dyDescent="0.4">
      <c r="A28" s="9" t="s">
        <v>22</v>
      </c>
      <c r="B28" s="37">
        <f t="shared" ref="B28:D28" si="3">SUM(B24+B26)</f>
        <v>14637</v>
      </c>
      <c r="C28" s="37">
        <f t="shared" si="3"/>
        <v>16334</v>
      </c>
      <c r="D28" s="37">
        <f t="shared" si="3"/>
        <v>18392</v>
      </c>
      <c r="E28" s="37">
        <f>SUM(E24+E26)</f>
        <v>61969.39</v>
      </c>
      <c r="F28" s="37">
        <f>SUM(F24+F26)</f>
        <v>61459</v>
      </c>
    </row>
    <row r="30" spans="1:6" ht="30" x14ac:dyDescent="0.25">
      <c r="A30" s="8" t="s">
        <v>50</v>
      </c>
      <c r="F30">
        <v>55</v>
      </c>
    </row>
    <row r="32" spans="1:6" ht="30" x14ac:dyDescent="0.25">
      <c r="A32" s="6" t="s">
        <v>145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C21" sqref="C21"/>
    </sheetView>
  </sheetViews>
  <sheetFormatPr defaultRowHeight="15" x14ac:dyDescent="0.25"/>
  <cols>
    <col min="1" max="1" width="44" customWidth="1"/>
    <col min="2" max="2" width="25.85546875" customWidth="1"/>
    <col min="3" max="3" width="21.5703125" customWidth="1"/>
    <col min="4" max="4" width="22" customWidth="1"/>
    <col min="5" max="5" width="21.5703125" customWidth="1"/>
    <col min="6" max="6" width="22.140625" customWidth="1"/>
    <col min="7" max="7" width="19.28515625" customWidth="1"/>
  </cols>
  <sheetData>
    <row r="1" spans="1:6" s="62" customFormat="1" ht="45" x14ac:dyDescent="0.25">
      <c r="A1" s="64" t="s">
        <v>16</v>
      </c>
      <c r="B1" s="61" t="s">
        <v>1</v>
      </c>
      <c r="C1" s="62" t="s">
        <v>2</v>
      </c>
      <c r="D1" s="62" t="s">
        <v>3</v>
      </c>
      <c r="E1" s="62" t="s">
        <v>4</v>
      </c>
      <c r="F1" s="62" t="s">
        <v>5</v>
      </c>
    </row>
    <row r="2" spans="1:6" x14ac:dyDescent="0.25">
      <c r="A2" s="9" t="s">
        <v>150</v>
      </c>
    </row>
    <row r="3" spans="1:6" x14ac:dyDescent="0.25">
      <c r="A3" s="10" t="s">
        <v>7</v>
      </c>
      <c r="B3" s="17" t="s">
        <v>114</v>
      </c>
      <c r="C3" t="s">
        <v>19</v>
      </c>
      <c r="D3">
        <v>1</v>
      </c>
      <c r="E3">
        <v>1.75</v>
      </c>
      <c r="F3">
        <v>1</v>
      </c>
    </row>
    <row r="4" spans="1:6" x14ac:dyDescent="0.25">
      <c r="A4" t="s">
        <v>23</v>
      </c>
      <c r="B4" s="17">
        <v>20</v>
      </c>
      <c r="C4" s="14">
        <v>40</v>
      </c>
      <c r="D4">
        <v>40</v>
      </c>
      <c r="E4">
        <v>70</v>
      </c>
      <c r="F4">
        <v>40</v>
      </c>
    </row>
    <row r="5" spans="1:6" x14ac:dyDescent="0.25">
      <c r="B5" s="17"/>
      <c r="C5" s="14"/>
    </row>
    <row r="6" spans="1:6" x14ac:dyDescent="0.25">
      <c r="A6" s="10" t="s">
        <v>156</v>
      </c>
      <c r="B6" s="24">
        <v>22392</v>
      </c>
      <c r="C6" s="15">
        <v>21104.53</v>
      </c>
      <c r="D6" s="15">
        <v>58952.38</v>
      </c>
      <c r="E6" s="15">
        <v>84571</v>
      </c>
      <c r="F6" s="15">
        <v>70450</v>
      </c>
    </row>
    <row r="7" spans="1:6" x14ac:dyDescent="0.25">
      <c r="A7" t="s">
        <v>157</v>
      </c>
      <c r="B7" s="25"/>
      <c r="C7" s="4">
        <v>18733</v>
      </c>
      <c r="D7" s="4">
        <v>0</v>
      </c>
      <c r="E7" s="4">
        <v>0</v>
      </c>
      <c r="F7" s="4">
        <v>0</v>
      </c>
    </row>
    <row r="8" spans="1:6" x14ac:dyDescent="0.25">
      <c r="A8" s="11" t="s">
        <v>177</v>
      </c>
      <c r="B8" s="15">
        <f>B6</f>
        <v>22392</v>
      </c>
      <c r="C8" s="15">
        <f>SUM(C6:C7)</f>
        <v>39837.53</v>
      </c>
      <c r="D8" s="15">
        <f t="shared" ref="D8:F8" si="0">SUM(D6:D7)</f>
        <v>58952.38</v>
      </c>
      <c r="E8" s="15">
        <f t="shared" si="0"/>
        <v>84571</v>
      </c>
      <c r="F8" s="15">
        <f t="shared" si="0"/>
        <v>70450</v>
      </c>
    </row>
    <row r="9" spans="1:6" s="35" customFormat="1" x14ac:dyDescent="0.25">
      <c r="B9" s="33"/>
      <c r="C9" s="33"/>
      <c r="D9" s="33"/>
      <c r="E9" s="33"/>
      <c r="F9" s="33"/>
    </row>
    <row r="10" spans="1:6" x14ac:dyDescent="0.25">
      <c r="A10" s="9" t="s">
        <v>6</v>
      </c>
      <c r="B10" s="4"/>
      <c r="C10" s="4"/>
      <c r="D10" s="4"/>
      <c r="E10" s="4"/>
      <c r="F10" s="4"/>
    </row>
    <row r="11" spans="1:6" x14ac:dyDescent="0.25">
      <c r="A11" s="29" t="s">
        <v>60</v>
      </c>
      <c r="B11" s="4"/>
      <c r="C11" s="4"/>
      <c r="D11" s="4"/>
      <c r="E11" s="4"/>
      <c r="F11" s="4"/>
    </row>
    <row r="12" spans="1:6" x14ac:dyDescent="0.25">
      <c r="A12" t="s">
        <v>39</v>
      </c>
      <c r="B12" s="4">
        <v>15380</v>
      </c>
      <c r="C12" s="25">
        <v>8732</v>
      </c>
      <c r="D12" s="4">
        <v>19030.580000000002</v>
      </c>
      <c r="E12" s="4">
        <v>11030</v>
      </c>
      <c r="F12" s="4">
        <v>14649</v>
      </c>
    </row>
    <row r="13" spans="1:6" x14ac:dyDescent="0.25">
      <c r="A13" t="s">
        <v>49</v>
      </c>
      <c r="B13" s="4"/>
      <c r="C13" s="25"/>
      <c r="D13" s="4"/>
      <c r="E13" s="4"/>
      <c r="F13" s="4">
        <v>1250</v>
      </c>
    </row>
    <row r="14" spans="1:6" x14ac:dyDescent="0.25">
      <c r="A14" t="s">
        <v>47</v>
      </c>
      <c r="B14" s="4">
        <v>0</v>
      </c>
      <c r="C14" s="25">
        <v>0</v>
      </c>
      <c r="D14" s="4">
        <v>0</v>
      </c>
      <c r="E14" s="4">
        <v>445</v>
      </c>
      <c r="F14" s="4">
        <v>0</v>
      </c>
    </row>
    <row r="15" spans="1:6" x14ac:dyDescent="0.25">
      <c r="A15" t="s">
        <v>20</v>
      </c>
      <c r="B15" s="4">
        <v>5591.68</v>
      </c>
      <c r="C15" s="4">
        <v>9230</v>
      </c>
      <c r="D15" s="4">
        <v>6258.12</v>
      </c>
      <c r="E15" s="4">
        <v>7169</v>
      </c>
      <c r="F15" s="4">
        <v>6000</v>
      </c>
    </row>
    <row r="16" spans="1:6" s="11" customFormat="1" x14ac:dyDescent="0.25">
      <c r="A16" s="11" t="s">
        <v>104</v>
      </c>
      <c r="B16" s="15">
        <f t="shared" ref="B16:C16" si="1">SUM(B12:B15)</f>
        <v>20971.68</v>
      </c>
      <c r="C16" s="15">
        <f t="shared" si="1"/>
        <v>17962</v>
      </c>
      <c r="D16" s="15">
        <f>SUM(D12:D15)</f>
        <v>25288.7</v>
      </c>
      <c r="E16" s="15">
        <f>SUM(E12:E15)</f>
        <v>18644</v>
      </c>
      <c r="F16" s="15">
        <f>SUM(F12:F15)</f>
        <v>21899</v>
      </c>
    </row>
    <row r="17" spans="1:6" s="11" customFormat="1" x14ac:dyDescent="0.25">
      <c r="B17" s="15"/>
      <c r="C17" s="15"/>
      <c r="D17" s="15"/>
      <c r="E17" s="15"/>
      <c r="F17" s="15"/>
    </row>
    <row r="18" spans="1:6" s="11" customFormat="1" x14ac:dyDescent="0.25">
      <c r="A18" s="43" t="s">
        <v>74</v>
      </c>
      <c r="B18" s="15">
        <v>0</v>
      </c>
      <c r="C18" s="15">
        <v>0</v>
      </c>
      <c r="D18" s="15">
        <v>0</v>
      </c>
      <c r="E18" s="15">
        <v>0</v>
      </c>
      <c r="F18" s="15">
        <v>0</v>
      </c>
    </row>
    <row r="19" spans="1:6" s="11" customFormat="1" x14ac:dyDescent="0.25">
      <c r="A19" s="43"/>
      <c r="B19" s="15"/>
      <c r="C19" s="15"/>
      <c r="D19" s="15"/>
      <c r="E19" s="15"/>
      <c r="F19" s="15"/>
    </row>
    <row r="20" spans="1:6" s="11" customFormat="1" x14ac:dyDescent="0.25">
      <c r="A20" s="43" t="s">
        <v>59</v>
      </c>
      <c r="B20" s="15"/>
      <c r="C20" s="15"/>
      <c r="D20" s="15"/>
      <c r="E20" s="15"/>
      <c r="F20" s="15"/>
    </row>
    <row r="21" spans="1:6" ht="30" x14ac:dyDescent="0.25">
      <c r="A21" s="10" t="s">
        <v>106</v>
      </c>
      <c r="B21" s="4">
        <v>6563</v>
      </c>
      <c r="C21" s="4">
        <v>10224</v>
      </c>
      <c r="D21" s="4">
        <v>11808.58</v>
      </c>
      <c r="E21" s="25">
        <v>14065</v>
      </c>
      <c r="F21" s="25">
        <v>16537</v>
      </c>
    </row>
    <row r="22" spans="1:6" s="11" customFormat="1" x14ac:dyDescent="0.25">
      <c r="A22" s="28" t="s">
        <v>62</v>
      </c>
      <c r="B22" s="15">
        <f>B21</f>
        <v>6563</v>
      </c>
      <c r="C22" s="15">
        <f t="shared" ref="C22:F22" si="2">C21</f>
        <v>10224</v>
      </c>
      <c r="D22" s="15">
        <f t="shared" si="2"/>
        <v>11808.58</v>
      </c>
      <c r="E22" s="15">
        <f t="shared" si="2"/>
        <v>14065</v>
      </c>
      <c r="F22" s="15">
        <f t="shared" si="2"/>
        <v>16537</v>
      </c>
    </row>
    <row r="23" spans="1:6" s="35" customFormat="1" x14ac:dyDescent="0.25">
      <c r="A23" s="32"/>
      <c r="B23" s="33"/>
      <c r="C23" s="33"/>
      <c r="D23" s="33"/>
      <c r="E23" s="33"/>
      <c r="F23" s="33"/>
    </row>
    <row r="24" spans="1:6" x14ac:dyDescent="0.25">
      <c r="A24" s="1" t="s">
        <v>78</v>
      </c>
      <c r="B24" s="4"/>
      <c r="C24" s="4"/>
      <c r="D24" s="4"/>
      <c r="E24" s="4"/>
      <c r="F24" s="4"/>
    </row>
    <row r="25" spans="1:6" x14ac:dyDescent="0.25">
      <c r="A25" t="s">
        <v>178</v>
      </c>
      <c r="B25" s="4">
        <f>SUM(B6+B16)</f>
        <v>43363.68</v>
      </c>
      <c r="C25" s="4">
        <v>39066</v>
      </c>
      <c r="D25" s="15">
        <f>SUM(D6+D16)</f>
        <v>84241.08</v>
      </c>
      <c r="E25" s="15">
        <f>SUM(E6+E16)</f>
        <v>103215</v>
      </c>
      <c r="F25" s="15">
        <f>SUM(F6+F16)</f>
        <v>92349</v>
      </c>
    </row>
    <row r="26" spans="1:6" x14ac:dyDescent="0.25">
      <c r="A26" t="s">
        <v>179</v>
      </c>
      <c r="B26" s="4"/>
      <c r="C26" s="4">
        <v>18733</v>
      </c>
      <c r="D26" s="4">
        <v>0</v>
      </c>
      <c r="E26" s="4">
        <v>0</v>
      </c>
      <c r="F26" s="4">
        <v>0</v>
      </c>
    </row>
    <row r="27" spans="1:6" x14ac:dyDescent="0.25">
      <c r="A27" s="1" t="s">
        <v>21</v>
      </c>
      <c r="B27" s="26">
        <f>SUM(B25:B26)</f>
        <v>43363.68</v>
      </c>
      <c r="C27" s="26">
        <f>SUM(C25:C26)</f>
        <v>57799</v>
      </c>
      <c r="D27" s="26">
        <f>SUM(D25:D26)</f>
        <v>84241.08</v>
      </c>
      <c r="E27" s="26">
        <f>SUM(E25:E26)</f>
        <v>103215</v>
      </c>
      <c r="F27" s="26">
        <f>SUM(F25:F26)</f>
        <v>92349</v>
      </c>
    </row>
    <row r="28" spans="1:6" x14ac:dyDescent="0.25">
      <c r="B28" s="4"/>
      <c r="C28" s="15"/>
      <c r="D28" s="4"/>
      <c r="E28" s="4"/>
      <c r="F28" s="4"/>
    </row>
    <row r="29" spans="1:6" x14ac:dyDescent="0.25">
      <c r="A29" s="1" t="s">
        <v>105</v>
      </c>
      <c r="B29" s="26">
        <f>B21</f>
        <v>6563</v>
      </c>
      <c r="C29" s="26">
        <v>10224</v>
      </c>
      <c r="D29" s="26">
        <v>11808.58</v>
      </c>
      <c r="E29" s="26">
        <v>14065</v>
      </c>
      <c r="F29" s="26"/>
    </row>
    <row r="30" spans="1:6" x14ac:dyDescent="0.25">
      <c r="B30" s="4"/>
      <c r="C30" s="4"/>
      <c r="D30" s="4"/>
      <c r="E30" s="4"/>
      <c r="F30" s="4"/>
    </row>
    <row r="31" spans="1:6" x14ac:dyDescent="0.25">
      <c r="A31" s="1" t="s">
        <v>22</v>
      </c>
      <c r="B31" s="26">
        <f>SUM(B27:B29)</f>
        <v>49926.68</v>
      </c>
      <c r="C31" s="26">
        <f>C27+C29</f>
        <v>68023</v>
      </c>
      <c r="D31" s="26">
        <f t="shared" ref="D31:F31" si="3">D27+D29</f>
        <v>96049.66</v>
      </c>
      <c r="E31" s="26">
        <f t="shared" si="3"/>
        <v>117280</v>
      </c>
      <c r="F31" s="26">
        <f t="shared" si="3"/>
        <v>92349</v>
      </c>
    </row>
    <row r="34" spans="1:6" x14ac:dyDescent="0.25">
      <c r="A34" t="s">
        <v>8</v>
      </c>
    </row>
    <row r="35" spans="1:6" x14ac:dyDescent="0.25">
      <c r="A35" t="s">
        <v>9</v>
      </c>
      <c r="B35">
        <v>15</v>
      </c>
      <c r="F35">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FEDERATIONS</vt:lpstr>
      <vt:lpstr>MSC</vt:lpstr>
      <vt:lpstr>MSL MARKETING COORDINATOR</vt:lpstr>
      <vt:lpstr>OCLC GROUP SERVICES</vt:lpstr>
      <vt:lpstr>E-RESOURCES</vt:lpstr>
      <vt:lpstr>TRAINING</vt:lpstr>
      <vt:lpstr>CONSULTING</vt:lpstr>
      <vt:lpstr>COURIER</vt:lpstr>
      <vt:lpstr>MMP</vt:lpstr>
      <vt:lpstr>LITERACY</vt:lpstr>
      <vt:lpstr>LSTA PILOTS</vt:lpstr>
    </vt:vector>
  </TitlesOfParts>
  <Company>Montana State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dc:creator>
  <cp:lastModifiedBy>Colleen Hamer</cp:lastModifiedBy>
  <cp:lastPrinted>2016-02-12T17:47:21Z</cp:lastPrinted>
  <dcterms:created xsi:type="dcterms:W3CDTF">2016-02-09T18:15:04Z</dcterms:created>
  <dcterms:modified xsi:type="dcterms:W3CDTF">2016-02-26T23:03:08Z</dcterms:modified>
</cp:coreProperties>
</file>